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Dropbox (VEPP Inc)\shared\POWER BILLING\4_WHEELING BILLING\WHEELING-for website\"/>
    </mc:Choice>
  </mc:AlternateContent>
  <xr:revisionPtr revIDLastSave="0" documentId="13_ncr:1_{AC6A2EF2-FB89-45B4-B7F3-5D062D24FEF7}" xr6:coauthVersionLast="45" xr6:coauthVersionMax="45" xr10:uidLastSave="{00000000-0000-0000-0000-000000000000}"/>
  <bookViews>
    <workbookView xWindow="3089" yWindow="314" windowWidth="16194" windowHeight="13301" tabRatio="762" xr2:uid="{00000000-000D-0000-FFFF-FFFF00000000}"/>
  </bookViews>
  <sheets>
    <sheet name="Overview" sheetId="1" r:id="rId1"/>
    <sheet name="2019-2020 JAN-OCT Pro rata" sheetId="20" r:id="rId2"/>
    <sheet name="Barton" sheetId="8" r:id="rId3"/>
    <sheet name="BED" sheetId="6" r:id="rId4"/>
    <sheet name="Enosburg" sheetId="4" r:id="rId5"/>
    <sheet name="GMP" sheetId="2" r:id="rId6"/>
    <sheet name="Hardwick" sheetId="9" r:id="rId7"/>
    <sheet name="Hyde Park" sheetId="10" r:id="rId8"/>
    <sheet name="Jacksonville" sheetId="11" r:id="rId9"/>
    <sheet name="Johnson" sheetId="12" r:id="rId10"/>
    <sheet name="Ludlow" sheetId="13" r:id="rId11"/>
    <sheet name="Lyndonville" sheetId="14" r:id="rId12"/>
    <sheet name="Morrisville" sheetId="15" r:id="rId13"/>
    <sheet name="Northfield" sheetId="16" r:id="rId14"/>
    <sheet name="Orleans" sheetId="17" r:id="rId15"/>
    <sheet name="Stowe" sheetId="18" r:id="rId16"/>
    <sheet name="VEC" sheetId="3" r:id="rId17"/>
    <sheet name="WEC" sheetId="7" r:id="rId18"/>
    <sheet name="Swanton" sheetId="19" r:id="rId19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1" l="1"/>
  <c r="C11" i="19"/>
  <c r="C20" i="1"/>
  <c r="C9" i="18"/>
  <c r="C19" i="1"/>
  <c r="C11" i="17"/>
  <c r="C18" i="1"/>
  <c r="C9" i="16"/>
  <c r="C17" i="1"/>
  <c r="C9" i="15"/>
  <c r="C16" i="1"/>
  <c r="C9" i="14"/>
  <c r="C15" i="1"/>
  <c r="C9" i="13"/>
  <c r="C14" i="1"/>
  <c r="C9" i="12"/>
  <c r="C13" i="1"/>
  <c r="C9" i="11"/>
  <c r="C12" i="1"/>
  <c r="C9" i="10"/>
  <c r="C11" i="1"/>
  <c r="C9" i="9"/>
  <c r="C10" i="1"/>
  <c r="C9" i="8"/>
  <c r="C6" i="1"/>
  <c r="C14" i="7"/>
  <c r="C22" i="1"/>
  <c r="C8" i="6"/>
  <c r="C7" i="1"/>
  <c r="C8" i="4"/>
  <c r="C8" i="1"/>
  <c r="C22" i="3"/>
  <c r="C21" i="1"/>
  <c r="C52" i="2"/>
  <c r="C9" i="1" s="1"/>
  <c r="C23" i="1" s="1"/>
  <c r="B6" i="1" l="1"/>
  <c r="D6" i="1" s="1"/>
  <c r="B18" i="1"/>
  <c r="D18" i="1" s="1"/>
  <c r="B9" i="1"/>
  <c r="D9" i="1" s="1"/>
  <c r="B22" i="1"/>
  <c r="D22" i="1" s="1"/>
  <c r="B16" i="1"/>
  <c r="D16" i="1" s="1"/>
  <c r="B11" i="1"/>
  <c r="D11" i="1" s="1"/>
  <c r="B14" i="1"/>
  <c r="D14" i="1" s="1"/>
  <c r="B8" i="1"/>
  <c r="D8" i="1" s="1"/>
  <c r="B13" i="1"/>
  <c r="D13" i="1" s="1"/>
  <c r="B20" i="1"/>
  <c r="D20" i="1" s="1"/>
  <c r="B12" i="1"/>
  <c r="D12" i="1" s="1"/>
  <c r="B19" i="1"/>
  <c r="D19" i="1" s="1"/>
  <c r="B15" i="1"/>
  <c r="D15" i="1" s="1"/>
  <c r="B17" i="1"/>
  <c r="D17" i="1" s="1"/>
  <c r="B7" i="1"/>
  <c r="D7" i="1" s="1"/>
  <c r="B10" i="1"/>
  <c r="D10" i="1" s="1"/>
  <c r="B21" i="1"/>
  <c r="D21" i="1" s="1"/>
  <c r="D23" i="1" l="1"/>
  <c r="B23" i="1"/>
</calcChain>
</file>

<file path=xl/sharedStrings.xml><?xml version="1.0" encoding="utf-8"?>
<sst xmlns="http://schemas.openxmlformats.org/spreadsheetml/2006/main" count="208" uniqueCount="126">
  <si>
    <t>BARTON VILLAGE</t>
  </si>
  <si>
    <t>(kWH)</t>
  </si>
  <si>
    <t>BURLINGTON ELECTRIC DEPT.</t>
  </si>
  <si>
    <t>ENOSBURG FALLS VILLAGE</t>
  </si>
  <si>
    <t>GREEN MOUNTAIN POWER</t>
  </si>
  <si>
    <t>HARDWICK VILLAGE</t>
  </si>
  <si>
    <t>HYDE PARK VILLAGE</t>
  </si>
  <si>
    <t>JACKSONVILLE VILLAGE</t>
  </si>
  <si>
    <t>JOHNSON VILLAGE</t>
  </si>
  <si>
    <t>LUDLOW VILLAGE</t>
  </si>
  <si>
    <t>LYNDONVILLE VILLAGE</t>
  </si>
  <si>
    <t>MORRISVILLE VILLAGE</t>
  </si>
  <si>
    <t>NORTHFIELD ELECTRIC DEPT.</t>
  </si>
  <si>
    <t>ORLEANS VILLAGE</t>
  </si>
  <si>
    <t>STOWE ELECTRIC</t>
  </si>
  <si>
    <t>SWANTON VILLAGE</t>
  </si>
  <si>
    <t>VT. ELECTRIC COOP</t>
  </si>
  <si>
    <t>WASHINGTON ELECTRIC COOP.</t>
  </si>
  <si>
    <t>Project</t>
  </si>
  <si>
    <t>Date</t>
  </si>
  <si>
    <t>Capacity</t>
  </si>
  <si>
    <t xml:space="preserve">Advance Transit </t>
  </si>
  <si>
    <t>Audets Cow Power</t>
  </si>
  <si>
    <t>Bridport West Solar Farm</t>
  </si>
  <si>
    <t>Cersosimo Lumber Biomass</t>
  </si>
  <si>
    <t>Champlain Valley Solar Farm</t>
  </si>
  <si>
    <t>Charlotte Hinesburg Rd Project</t>
  </si>
  <si>
    <t>Chester Solar Farm</t>
  </si>
  <si>
    <t>Claire Solar Farm</t>
  </si>
  <si>
    <t>Clarendon Solar Project</t>
  </si>
  <si>
    <t>Clarke Solar Center, LLC</t>
  </si>
  <si>
    <t>Cross Pollination One</t>
  </si>
  <si>
    <t>Dubois Energy, LLC</t>
  </si>
  <si>
    <t>Factory Falls</t>
  </si>
  <si>
    <t>Ferrisburgh Solar Farm Project</t>
  </si>
  <si>
    <t>Four Hills Digester</t>
  </si>
  <si>
    <t>Green Mountain Dairy</t>
  </si>
  <si>
    <t>Kane's Cow Power</t>
  </si>
  <si>
    <t>Kingsbury Solar</t>
  </si>
  <si>
    <t>Limerick Road Solar Farm</t>
  </si>
  <si>
    <t>North Hartland</t>
  </si>
  <si>
    <t>Northshire</t>
  </si>
  <si>
    <t>South Burlington Solar Farm</t>
  </si>
  <si>
    <t>Southern Vermont Energy Park Solar</t>
  </si>
  <si>
    <t>Springfield Solar Alliance I</t>
  </si>
  <si>
    <t>St Albans Solar Farm</t>
  </si>
  <si>
    <t>Sudbury Solar</t>
  </si>
  <si>
    <t>SunGen1Solar</t>
  </si>
  <si>
    <t>Technology Drive Solar</t>
  </si>
  <si>
    <t>Westminster Energy Group - Existing</t>
  </si>
  <si>
    <t>Westminster Energy Group - 2nd Unit</t>
  </si>
  <si>
    <t>Whitcomb Farm Solar</t>
  </si>
  <si>
    <t>White River Junction Solar Farm</t>
  </si>
  <si>
    <t xml:space="preserve">Rail City Cow Power </t>
  </si>
  <si>
    <t>Central Vermont Recovered Biomass</t>
  </si>
  <si>
    <t>Chaput Family Farms</t>
  </si>
  <si>
    <t>Gervais Digester - EXISTING</t>
  </si>
  <si>
    <t>Gervais Farm Engine 2</t>
  </si>
  <si>
    <t>IRA Rentals Solar</t>
  </si>
  <si>
    <t>Neighborhood Energy - EXISTING</t>
  </si>
  <si>
    <t>Riverview Farm Digester</t>
  </si>
  <si>
    <t>Sheldon Springs Solar</t>
  </si>
  <si>
    <t>Troy Hydro Project</t>
  </si>
  <si>
    <t>West Charleston Hydro</t>
  </si>
  <si>
    <t>Total</t>
  </si>
  <si>
    <t>100 Bobbin Mill Road</t>
  </si>
  <si>
    <t>Barton Solar Farm</t>
  </si>
  <si>
    <t>Berkshire Cow Power - EXISTING</t>
  </si>
  <si>
    <t>Barton Village Inc.</t>
  </si>
  <si>
    <t>Burlington Electric Dept.</t>
  </si>
  <si>
    <t>Enosburg Falls Village</t>
  </si>
  <si>
    <t>Green Mountain Power Corp.</t>
  </si>
  <si>
    <t>Hardwick Village</t>
  </si>
  <si>
    <t>Hyde Park Village</t>
  </si>
  <si>
    <t>Jacksonville Village</t>
  </si>
  <si>
    <t>Johnson Village</t>
  </si>
  <si>
    <t>Ludlow Village</t>
  </si>
  <si>
    <t>Lyndonville Village</t>
  </si>
  <si>
    <t>Morrisville Village</t>
  </si>
  <si>
    <t>Northfield Electric Dept.</t>
  </si>
  <si>
    <t>Orleans Village Inc.</t>
  </si>
  <si>
    <t>Stowe Village</t>
  </si>
  <si>
    <t>Swanton Village Electric</t>
  </si>
  <si>
    <t>Washington Electric Coop</t>
  </si>
  <si>
    <t>Leunig's Building</t>
  </si>
  <si>
    <t>Williamstown Solar Project</t>
  </si>
  <si>
    <t>Coventry Solar Project</t>
  </si>
  <si>
    <t>Total On-Line</t>
  </si>
  <si>
    <t>ü</t>
  </si>
  <si>
    <t>Note:</t>
  </si>
  <si>
    <t>Only Utilities with an approved wheeling tariff can bill for wheeling</t>
  </si>
  <si>
    <r>
      <t>Standard Offer Capacity Over/(</t>
    </r>
    <r>
      <rPr>
        <b/>
        <sz val="11"/>
        <color rgb="FFFF0000"/>
        <rFont val="Calibri"/>
        <family val="2"/>
        <scheme val="minor"/>
      </rPr>
      <t>Under</t>
    </r>
    <r>
      <rPr>
        <b/>
        <sz val="11"/>
        <color theme="1"/>
        <rFont val="Calibri"/>
        <family val="2"/>
        <scheme val="minor"/>
      </rPr>
      <t>) (kW)</t>
    </r>
  </si>
  <si>
    <t>Commissioning Date</t>
  </si>
  <si>
    <t>Installed Capacity (kWH)</t>
  </si>
  <si>
    <t>Utility</t>
  </si>
  <si>
    <r>
      <t>Approved Wheeling Tariff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</si>
  <si>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Capacity of Projects in Service Territory (kW)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</si>
  <si>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VT Electric Coop.</t>
  </si>
  <si>
    <t>Butternut Mountain Farm Solar</t>
  </si>
  <si>
    <t>Maplehurst Farm Methane</t>
  </si>
  <si>
    <t>Last Updated:</t>
  </si>
  <si>
    <t>Pro rata of Program Capacity (kW)</t>
  </si>
  <si>
    <t>Townshend Dam Hydro</t>
  </si>
  <si>
    <t>Ball Mountain Hydro</t>
  </si>
  <si>
    <t xml:space="preserve">                    MOU Transmission Billing</t>
  </si>
  <si>
    <t xml:space="preserve">                    Standard Offer Projects by Utility</t>
  </si>
  <si>
    <t>GMP</t>
  </si>
  <si>
    <t>VEC</t>
  </si>
  <si>
    <t>Washington Electric Coop.</t>
  </si>
  <si>
    <t>Pownal Park Solar</t>
  </si>
  <si>
    <t>Otter Valley</t>
  </si>
  <si>
    <t>Next Generation Solar Farm</t>
  </si>
  <si>
    <t>Lyndonville Solar (1) West</t>
  </si>
  <si>
    <t>Lyndonville Solar (2) East</t>
  </si>
  <si>
    <t>MartinBrookPV Solar</t>
  </si>
  <si>
    <t>Utilities</t>
  </si>
  <si>
    <t>kWH Sales</t>
  </si>
  <si>
    <t>Trombley Hill Solar</t>
  </si>
  <si>
    <t>Capacity is the capacity as adjusted by the PUC through the CPG process</t>
  </si>
  <si>
    <t>Battle Creek 1 Solar</t>
  </si>
  <si>
    <t>Pro Rata Share</t>
  </si>
  <si>
    <t>Pro Rata Percent</t>
  </si>
  <si>
    <t xml:space="preserve">PRO RATA SHARE OF RULE 4.300 </t>
  </si>
  <si>
    <t>Standard Offer Pro Rata Share - UPDATED</t>
  </si>
  <si>
    <t>Wallingford Solar</t>
  </si>
  <si>
    <t>UPDATED - Effective January 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</si>
</sst>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0.0000%"/>
    <numFmt numFmtId="167" formatCode="0.00_);[Red]\(0.00\)"/>
    <numFmt numFmtId="168" formatCode="#,##0.0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4"/>
      <color theme="1"/>
      <name val="Wingdings"/>
      <charset val="2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6"/>
      <color theme="0"/>
      <name val="Eras Demi ITC"/>
      <family val="2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b/>
      <i/>
      <sz val="12"/>
      <name val="Arial"/>
      <family val="2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gradientFill degree="180">
        <stop position="0">
          <color theme="8" tint="0.80001220740379042"/>
        </stop>
        <stop position="1">
          <color theme="8" tint="-0.25098422193060094"/>
        </stop>
      </gradientFill>
    </fill>
    <fill>
      <gradientFill degree="90">
        <stop position="0">
          <color theme="8" tint="0.80001220740379042"/>
        </stop>
        <stop position="1">
          <color theme="8" tint="0.40000610370189521"/>
        </stop>
      </gradient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auto="1"/>
      </left>
      <right style="thin">
        <color theme="0" tint="-4.9989318521683403E-2"/>
      </right>
      <top style="thin">
        <color theme="0" tint="-4.9989318521683403E-2"/>
      </top>
      <bottom style="medium">
        <color indexed="64"/>
      </bottom>
      <diagonal/>
    </border>
    <border>
      <left style="medium">
        <color auto="1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4.9989318521683403E-2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4.9989318521683403E-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auto="1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37" fontId="3" fillId="0" borderId="0"/>
    <xf numFmtId="0" fontId="3" fillId="0" borderId="0"/>
    <xf numFmtId="0" fontId="4" fillId="0" borderId="0"/>
    <xf numFmtId="0" fontId="1" fillId="0" borderId="0"/>
  </cellStyleXfs>
  <cellXfs count="87">
    <xf numFmtId="0" fontId="0" fillId="0" borderId="0" xfId="0"/>
    <xf numFmtId="0" fontId="2" fillId="0" borderId="0" xfId="0" applyFont="1"/>
    <xf numFmtId="14" fontId="0" fillId="0" borderId="0" xfId="0" applyNumberFormat="1"/>
    <xf numFmtId="164" fontId="0" fillId="0" borderId="0" xfId="0" applyNumberFormat="1"/>
    <xf numFmtId="167" fontId="0" fillId="0" borderId="0" xfId="0" applyNumberFormat="1"/>
    <xf numFmtId="0" fontId="5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Border="1"/>
    <xf numFmtId="0" fontId="9" fillId="0" borderId="0" xfId="0" applyFont="1"/>
    <xf numFmtId="0" fontId="0" fillId="0" borderId="0" xfId="0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2" borderId="0" xfId="0" applyFill="1"/>
    <xf numFmtId="0" fontId="0" fillId="0" borderId="8" xfId="0" applyBorder="1"/>
    <xf numFmtId="0" fontId="12" fillId="2" borderId="0" xfId="0" applyFont="1" applyFill="1"/>
    <xf numFmtId="0" fontId="0" fillId="0" borderId="6" xfId="0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0" borderId="4" xfId="0" applyFont="1" applyFill="1" applyBorder="1"/>
    <xf numFmtId="0" fontId="10" fillId="2" borderId="0" xfId="0" applyFont="1" applyFill="1"/>
    <xf numFmtId="14" fontId="0" fillId="0" borderId="0" xfId="0" applyNumberFormat="1" applyBorder="1"/>
    <xf numFmtId="164" fontId="0" fillId="0" borderId="5" xfId="0" applyNumberFormat="1" applyBorder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4" fillId="2" borderId="7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0" fontId="0" fillId="3" borderId="0" xfId="0" applyFill="1"/>
    <xf numFmtId="0" fontId="2" fillId="0" borderId="8" xfId="0" applyFont="1" applyBorder="1" applyAlignment="1">
      <alignment horizontal="right"/>
    </xf>
    <xf numFmtId="0" fontId="2" fillId="0" borderId="9" xfId="0" applyFont="1" applyBorder="1"/>
    <xf numFmtId="0" fontId="2" fillId="0" borderId="8" xfId="0" applyFont="1" applyBorder="1"/>
    <xf numFmtId="164" fontId="2" fillId="0" borderId="9" xfId="0" applyNumberFormat="1" applyFont="1" applyBorder="1"/>
    <xf numFmtId="164" fontId="0" fillId="0" borderId="9" xfId="0" applyNumberFormat="1" applyBorder="1"/>
    <xf numFmtId="14" fontId="0" fillId="3" borderId="0" xfId="0" applyNumberFormat="1" applyFill="1"/>
    <xf numFmtId="14" fontId="2" fillId="2" borderId="2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Border="1"/>
    <xf numFmtId="3" fontId="0" fillId="3" borderId="0" xfId="0" applyNumberFormat="1" applyFill="1"/>
    <xf numFmtId="3" fontId="2" fillId="2" borderId="3" xfId="0" applyNumberFormat="1" applyFont="1" applyFill="1" applyBorder="1" applyAlignment="1">
      <alignment horizontal="center" vertical="center" wrapText="1"/>
    </xf>
    <xf numFmtId="3" fontId="0" fillId="0" borderId="5" xfId="0" applyNumberFormat="1" applyBorder="1"/>
    <xf numFmtId="3" fontId="2" fillId="0" borderId="9" xfId="1" applyNumberFormat="1" applyFont="1" applyBorder="1"/>
    <xf numFmtId="3" fontId="0" fillId="0" borderId="0" xfId="0" applyNumberFormat="1"/>
    <xf numFmtId="38" fontId="2" fillId="0" borderId="0" xfId="1" applyNumberFormat="1" applyFont="1" applyBorder="1" applyAlignment="1">
      <alignment horizontal="right"/>
    </xf>
    <xf numFmtId="38" fontId="2" fillId="0" borderId="0" xfId="0" applyNumberFormat="1" applyFont="1" applyBorder="1" applyAlignment="1">
      <alignment horizontal="right"/>
    </xf>
    <xf numFmtId="38" fontId="2" fillId="0" borderId="0" xfId="0" applyNumberFormat="1" applyFont="1" applyBorder="1"/>
    <xf numFmtId="38" fontId="14" fillId="2" borderId="8" xfId="1" applyNumberFormat="1" applyFont="1" applyFill="1" applyBorder="1" applyAlignment="1">
      <alignment vertical="center"/>
    </xf>
    <xf numFmtId="38" fontId="14" fillId="2" borderId="8" xfId="1" applyNumberFormat="1" applyFont="1" applyFill="1" applyBorder="1" applyAlignment="1">
      <alignment horizontal="right" vertical="center"/>
    </xf>
    <xf numFmtId="14" fontId="16" fillId="6" borderId="0" xfId="0" applyNumberFormat="1" applyFont="1" applyFill="1"/>
    <xf numFmtId="0" fontId="16" fillId="6" borderId="10" xfId="0" applyFont="1" applyFill="1" applyBorder="1" applyAlignment="1">
      <alignment horizontal="right"/>
    </xf>
    <xf numFmtId="38" fontId="0" fillId="0" borderId="0" xfId="0" applyNumberFormat="1"/>
    <xf numFmtId="0" fontId="0" fillId="0" borderId="4" xfId="0" applyFill="1" applyBorder="1"/>
    <xf numFmtId="14" fontId="0" fillId="0" borderId="0" xfId="0" applyNumberFormat="1" applyFill="1" applyBorder="1"/>
    <xf numFmtId="3" fontId="0" fillId="0" borderId="5" xfId="0" applyNumberFormat="1" applyFill="1" applyBorder="1"/>
    <xf numFmtId="0" fontId="18" fillId="0" borderId="12" xfId="5" applyFont="1" applyFill="1" applyBorder="1" applyAlignment="1" applyProtection="1">
      <alignment vertical="center" wrapText="1"/>
    </xf>
    <xf numFmtId="37" fontId="17" fillId="0" borderId="14" xfId="2" applyFont="1" applyBorder="1" applyAlignment="1" applyProtection="1">
      <alignment horizontal="left" vertical="center"/>
    </xf>
    <xf numFmtId="37" fontId="17" fillId="0" borderId="14" xfId="2" applyFont="1" applyFill="1" applyBorder="1" applyAlignment="1" applyProtection="1">
      <alignment horizontal="left" vertical="center"/>
    </xf>
    <xf numFmtId="37" fontId="17" fillId="0" borderId="15" xfId="2" applyFont="1" applyFill="1" applyBorder="1" applyAlignment="1" applyProtection="1">
      <alignment horizontal="left"/>
    </xf>
    <xf numFmtId="0" fontId="11" fillId="0" borderId="0" xfId="0" applyFont="1" applyFill="1" applyAlignment="1">
      <alignment vertical="center"/>
    </xf>
    <xf numFmtId="0" fontId="0" fillId="0" borderId="0" xfId="0" applyFill="1"/>
    <xf numFmtId="37" fontId="17" fillId="0" borderId="16" xfId="2" applyFont="1" applyBorder="1" applyAlignment="1" applyProtection="1">
      <alignment horizontal="left" vertical="center"/>
    </xf>
    <xf numFmtId="0" fontId="19" fillId="0" borderId="19" xfId="0" applyFont="1" applyBorder="1" applyAlignment="1">
      <alignment horizontal="center" vertical="center"/>
    </xf>
    <xf numFmtId="37" fontId="17" fillId="0" borderId="20" xfId="2" applyFont="1" applyBorder="1" applyAlignment="1">
      <alignment horizontal="center" vertical="center"/>
    </xf>
    <xf numFmtId="37" fontId="17" fillId="0" borderId="18" xfId="2" applyFont="1" applyBorder="1" applyAlignment="1">
      <alignment horizontal="center" vertical="center"/>
    </xf>
    <xf numFmtId="16" fontId="0" fillId="0" borderId="0" xfId="0" applyNumberFormat="1" applyBorder="1"/>
    <xf numFmtId="3" fontId="17" fillId="0" borderId="21" xfId="3" applyNumberFormat="1" applyFont="1" applyBorder="1" applyAlignment="1" applyProtection="1">
      <alignment horizontal="right" vertical="center" indent="1"/>
      <protection locked="0"/>
    </xf>
    <xf numFmtId="168" fontId="17" fillId="0" borderId="11" xfId="0" applyNumberFormat="1" applyFont="1" applyBorder="1" applyAlignment="1">
      <alignment horizontal="right" vertical="center" indent="1"/>
    </xf>
    <xf numFmtId="166" fontId="17" fillId="0" borderId="22" xfId="4" applyNumberFormat="1" applyFont="1" applyBorder="1" applyAlignment="1">
      <alignment horizontal="right" vertical="center" indent="1"/>
    </xf>
    <xf numFmtId="166" fontId="17" fillId="0" borderId="22" xfId="2" applyNumberFormat="1" applyFont="1" applyBorder="1" applyAlignment="1">
      <alignment horizontal="right" vertical="center" indent="1"/>
    </xf>
    <xf numFmtId="165" fontId="17" fillId="0" borderId="25" xfId="2" applyNumberFormat="1" applyFont="1" applyBorder="1" applyAlignment="1">
      <alignment horizontal="right" vertical="center" indent="1"/>
    </xf>
    <xf numFmtId="166" fontId="17" fillId="0" borderId="23" xfId="2" applyNumberFormat="1" applyFont="1" applyBorder="1" applyAlignment="1">
      <alignment horizontal="right" vertical="center" indent="1"/>
    </xf>
    <xf numFmtId="37" fontId="17" fillId="0" borderId="24" xfId="3" applyNumberFormat="1" applyFont="1" applyBorder="1" applyAlignment="1" applyProtection="1">
      <alignment horizontal="right" vertical="center" indent="1"/>
      <protection locked="0"/>
    </xf>
    <xf numFmtId="0" fontId="13" fillId="4" borderId="0" xfId="0" applyFont="1" applyFill="1" applyAlignment="1">
      <alignment vertical="center"/>
    </xf>
    <xf numFmtId="0" fontId="6" fillId="4" borderId="0" xfId="0" applyFont="1" applyFill="1" applyAlignment="1"/>
    <xf numFmtId="0" fontId="13" fillId="4" borderId="0" xfId="0" applyFont="1" applyFill="1" applyBorder="1" applyAlignment="1">
      <alignment vertical="center"/>
    </xf>
    <xf numFmtId="37" fontId="20" fillId="0" borderId="13" xfId="2" applyFont="1" applyBorder="1" applyAlignment="1" applyProtection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1" fillId="5" borderId="0" xfId="0" applyFont="1" applyFill="1" applyAlignment="1">
      <alignment vertical="center"/>
    </xf>
    <xf numFmtId="0" fontId="0" fillId="5" borderId="0" xfId="0" applyFill="1" applyAlignment="1"/>
  </cellXfs>
  <cellStyles count="6">
    <cellStyle name="Comma" xfId="1" builtinId="3"/>
    <cellStyle name="Normal" xfId="0" builtinId="0"/>
    <cellStyle name="Normal 2" xfId="4" xr:uid="{00000000-0005-0000-0000-000002000000}"/>
    <cellStyle name="Normal 9" xfId="5" xr:uid="{294A5135-41E8-43C9-A97D-3A127F111920}"/>
    <cellStyle name="Normal_Kwh &amp; Revenue 2007 2" xfId="3" xr:uid="{00000000-0005-0000-0000-000003000000}"/>
    <cellStyle name="Normal_PRORATA-2009" xfId="2" xr:uid="{00000000-0005-0000-0000-000004000000}"/>
  </cellStyles>
  <dxfs count="0"/>
  <tableStyles count="0" defaultTableStyle="TableStyleMedium2" defaultPivotStyle="PivotStyleLight16"/>
  <colors>
    <mruColors>
      <color rgb="FFFFFF99"/>
      <color rgb="FFEADF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0</xdr:rowOff>
    </xdr:from>
    <xdr:to>
      <xdr:col>0</xdr:col>
      <xdr:colOff>751818</xdr:colOff>
      <xdr:row>3</xdr:row>
      <xdr:rowOff>15240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7620" y="0"/>
          <a:ext cx="744198" cy="663633"/>
          <a:chOff x="1249680" y="7597140"/>
          <a:chExt cx="944880" cy="861060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1249680" y="7604760"/>
            <a:ext cx="937260" cy="85344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/>
          </a:p>
        </xdr:txBody>
      </xdr:sp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5606" t="13470" r="22372" b="26923"/>
          <a:stretch/>
        </xdr:blipFill>
        <xdr:spPr bwMode="auto">
          <a:xfrm>
            <a:off x="1272540" y="7597140"/>
            <a:ext cx="922020" cy="84582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K28"/>
  <sheetViews>
    <sheetView showGridLines="0" tabSelected="1" zoomScaleNormal="100" workbookViewId="0">
      <selection activeCell="A4" sqref="A4"/>
    </sheetView>
  </sheetViews>
  <sheetFormatPr defaultRowHeight="15.05" x14ac:dyDescent="0.3"/>
  <cols>
    <col min="1" max="1" width="27.6640625" customWidth="1"/>
    <col min="2" max="2" width="14.109375" customWidth="1"/>
    <col min="3" max="3" width="16.33203125" customWidth="1"/>
    <col min="4" max="4" width="17.6640625" customWidth="1"/>
    <col min="5" max="5" width="2.44140625" customWidth="1"/>
    <col min="6" max="6" width="10.109375" customWidth="1"/>
  </cols>
  <sheetData>
    <row r="1" spans="1:8" ht="20.3" x14ac:dyDescent="0.3">
      <c r="A1" s="79" t="s">
        <v>104</v>
      </c>
      <c r="B1" s="80"/>
      <c r="C1" s="80"/>
      <c r="D1" s="80"/>
      <c r="E1" s="80"/>
      <c r="F1" s="80"/>
    </row>
    <row r="2" spans="1:8" ht="25.85" customHeight="1" x14ac:dyDescent="0.3">
      <c r="A2" s="81" t="s">
        <v>105</v>
      </c>
      <c r="B2" s="80"/>
      <c r="C2" s="80"/>
      <c r="D2" s="80"/>
      <c r="E2" s="80"/>
      <c r="F2" s="80"/>
    </row>
    <row r="3" spans="1:8" ht="5.4" customHeight="1" x14ac:dyDescent="0.3">
      <c r="A3" s="35"/>
      <c r="B3" s="36"/>
      <c r="C3" s="36"/>
      <c r="D3" s="36"/>
      <c r="E3" s="36"/>
      <c r="F3" s="36"/>
    </row>
    <row r="4" spans="1:8" ht="19.149999999999999" customHeight="1" thickBot="1" x14ac:dyDescent="0.35">
      <c r="A4" s="1"/>
    </row>
    <row r="5" spans="1:8" s="7" customFormat="1" ht="47.15" thickBot="1" x14ac:dyDescent="0.35">
      <c r="A5" s="19" t="s">
        <v>94</v>
      </c>
      <c r="B5" s="22" t="s">
        <v>101</v>
      </c>
      <c r="C5" s="22" t="s">
        <v>96</v>
      </c>
      <c r="D5" s="22" t="s">
        <v>91</v>
      </c>
      <c r="E5" s="23"/>
      <c r="F5" s="24" t="s">
        <v>95</v>
      </c>
    </row>
    <row r="6" spans="1:8" ht="16.2" customHeight="1" x14ac:dyDescent="0.3">
      <c r="A6" s="25" t="s">
        <v>0</v>
      </c>
      <c r="B6" s="50">
        <f>'2019-2020 JAN-OCT Pro rata'!$D7*Overview!$C$23</f>
        <v>188.70652000000001</v>
      </c>
      <c r="C6" s="51">
        <f>Barton!$C$9</f>
        <v>0</v>
      </c>
      <c r="D6" s="52">
        <f>-(B6-C6)</f>
        <v>-188.70652000000001</v>
      </c>
      <c r="E6" s="8"/>
      <c r="F6" s="13"/>
      <c r="H6" s="5"/>
    </row>
    <row r="7" spans="1:8" ht="16.2" customHeight="1" x14ac:dyDescent="0.3">
      <c r="A7" s="25" t="s">
        <v>2</v>
      </c>
      <c r="B7" s="50">
        <f>'2019-2020 JAN-OCT Pro rata'!$D8*Overview!$C$23</f>
        <v>0</v>
      </c>
      <c r="C7" s="51">
        <f>BED!$C$8</f>
        <v>26</v>
      </c>
      <c r="D7" s="52">
        <f t="shared" ref="D7:D22" si="0">-(B7-C7)</f>
        <v>26</v>
      </c>
      <c r="E7" s="8"/>
      <c r="F7" s="13"/>
    </row>
    <row r="8" spans="1:8" ht="16.2" customHeight="1" x14ac:dyDescent="0.3">
      <c r="A8" s="25" t="s">
        <v>3</v>
      </c>
      <c r="B8" s="50">
        <f>'2019-2020 JAN-OCT Pro rata'!$D9*Overview!$C$23</f>
        <v>371.25347999999997</v>
      </c>
      <c r="C8" s="51">
        <f>Enosburg!$C$8</f>
        <v>400</v>
      </c>
      <c r="D8" s="52">
        <f t="shared" si="0"/>
        <v>28.746520000000032</v>
      </c>
      <c r="E8" s="8"/>
      <c r="F8" s="13"/>
      <c r="G8" s="4"/>
    </row>
    <row r="9" spans="1:8" ht="16.2" customHeight="1" x14ac:dyDescent="0.3">
      <c r="A9" s="25" t="s">
        <v>4</v>
      </c>
      <c r="B9" s="50">
        <f>'2019-2020 JAN-OCT Pro rata'!$D10*Overview!$C$23</f>
        <v>58388.779074999999</v>
      </c>
      <c r="C9" s="50">
        <f>GMP!$C$52</f>
        <v>54804</v>
      </c>
      <c r="D9" s="52">
        <f t="shared" si="0"/>
        <v>-3584.7790749999986</v>
      </c>
      <c r="E9" s="8"/>
      <c r="F9" s="14"/>
      <c r="G9" s="4"/>
    </row>
    <row r="10" spans="1:8" ht="16.2" customHeight="1" x14ac:dyDescent="0.3">
      <c r="A10" s="25" t="s">
        <v>5</v>
      </c>
      <c r="B10" s="50">
        <f>'2019-2020 JAN-OCT Pro rata'!$D11*Overview!$C$23</f>
        <v>463.92686000000003</v>
      </c>
      <c r="C10" s="51">
        <f>Hardwick!$C$9</f>
        <v>150</v>
      </c>
      <c r="D10" s="52">
        <f t="shared" si="0"/>
        <v>-313.92686000000003</v>
      </c>
      <c r="E10" s="8"/>
      <c r="F10" s="13"/>
    </row>
    <row r="11" spans="1:8" ht="16.2" customHeight="1" x14ac:dyDescent="0.3">
      <c r="A11" s="25" t="s">
        <v>6</v>
      </c>
      <c r="B11" s="50">
        <f>'2019-2020 JAN-OCT Pro rata'!$D12*Overview!$C$23</f>
        <v>162.80837</v>
      </c>
      <c r="C11" s="51">
        <f>'Hyde Park'!$C$9</f>
        <v>0</v>
      </c>
      <c r="D11" s="52">
        <f t="shared" si="0"/>
        <v>-162.80837</v>
      </c>
      <c r="E11" s="8"/>
      <c r="F11" s="13"/>
    </row>
    <row r="12" spans="1:8" ht="16.2" customHeight="1" x14ac:dyDescent="0.3">
      <c r="A12" s="25" t="s">
        <v>7</v>
      </c>
      <c r="B12" s="50">
        <f>'2019-2020 JAN-OCT Pro rata'!$D13*Overview!$C$23</f>
        <v>69.015069999999994</v>
      </c>
      <c r="C12" s="51">
        <f>Jacksonville!$C$9</f>
        <v>0</v>
      </c>
      <c r="D12" s="52">
        <f t="shared" si="0"/>
        <v>-69.015069999999994</v>
      </c>
      <c r="E12" s="8"/>
      <c r="F12" s="13"/>
    </row>
    <row r="13" spans="1:8" ht="16.2" customHeight="1" x14ac:dyDescent="0.3">
      <c r="A13" s="25" t="s">
        <v>8</v>
      </c>
      <c r="B13" s="50">
        <f>'2019-2020 JAN-OCT Pro rata'!$D14*Overview!$C$23</f>
        <v>173.02764000000002</v>
      </c>
      <c r="C13" s="51">
        <f>Johnson!$C$9</f>
        <v>0</v>
      </c>
      <c r="D13" s="52">
        <f t="shared" si="0"/>
        <v>-173.02764000000002</v>
      </c>
      <c r="E13" s="8"/>
      <c r="F13" s="13"/>
    </row>
    <row r="14" spans="1:8" ht="16.2" customHeight="1" x14ac:dyDescent="0.3">
      <c r="A14" s="25" t="s">
        <v>9</v>
      </c>
      <c r="B14" s="50">
        <f>'2019-2020 JAN-OCT Pro rata'!$D15*Overview!$C$23</f>
        <v>754.75608499999998</v>
      </c>
      <c r="C14" s="51">
        <f>Ludlow!$C$9</f>
        <v>0</v>
      </c>
      <c r="D14" s="52">
        <f t="shared" si="0"/>
        <v>-754.75608499999998</v>
      </c>
      <c r="E14" s="8"/>
      <c r="F14" s="13"/>
    </row>
    <row r="15" spans="1:8" ht="16.2" customHeight="1" x14ac:dyDescent="0.3">
      <c r="A15" s="25" t="s">
        <v>10</v>
      </c>
      <c r="B15" s="50">
        <f>'2019-2020 JAN-OCT Pro rata'!$D16*Overview!$C$23</f>
        <v>809.42218000000003</v>
      </c>
      <c r="C15" s="51">
        <f>Lyndonville!$C$9</f>
        <v>975</v>
      </c>
      <c r="D15" s="52">
        <f t="shared" si="0"/>
        <v>165.57781999999997</v>
      </c>
      <c r="E15" s="8"/>
      <c r="F15" s="13"/>
    </row>
    <row r="16" spans="1:8" ht="16.2" customHeight="1" x14ac:dyDescent="0.3">
      <c r="A16" s="25" t="s">
        <v>11</v>
      </c>
      <c r="B16" s="50">
        <f>'2019-2020 JAN-OCT Pro rata'!$D17*Overview!$C$23</f>
        <v>633.24476499999992</v>
      </c>
      <c r="C16" s="51">
        <f>Morrisville!$C$9</f>
        <v>958</v>
      </c>
      <c r="D16" s="52">
        <f t="shared" si="0"/>
        <v>324.75523500000008</v>
      </c>
      <c r="E16" s="8"/>
      <c r="F16" s="13"/>
    </row>
    <row r="17" spans="1:11" ht="16.2" customHeight="1" x14ac:dyDescent="0.3">
      <c r="A17" s="25" t="s">
        <v>12</v>
      </c>
      <c r="B17" s="50">
        <f>'2019-2020 JAN-OCT Pro rata'!$D18*Overview!$C$23</f>
        <v>390.22212500000001</v>
      </c>
      <c r="C17" s="51">
        <f>Northfield!$C$9</f>
        <v>0</v>
      </c>
      <c r="D17" s="52">
        <f t="shared" si="0"/>
        <v>-390.22212500000001</v>
      </c>
      <c r="E17" s="8"/>
      <c r="F17" s="13"/>
    </row>
    <row r="18" spans="1:11" ht="16.2" customHeight="1" x14ac:dyDescent="0.3">
      <c r="A18" s="25" t="s">
        <v>13</v>
      </c>
      <c r="B18" s="50">
        <f>'2019-2020 JAN-OCT Pro rata'!$D19*Overview!$C$23</f>
        <v>189.33647500000001</v>
      </c>
      <c r="C18" s="51">
        <f>Orleans!$C$11</f>
        <v>0</v>
      </c>
      <c r="D18" s="52">
        <f t="shared" si="0"/>
        <v>-189.33647500000001</v>
      </c>
      <c r="E18" s="8"/>
      <c r="F18" s="13"/>
    </row>
    <row r="19" spans="1:11" ht="16.2" customHeight="1" x14ac:dyDescent="0.3">
      <c r="A19" s="25" t="s">
        <v>14</v>
      </c>
      <c r="B19" s="50">
        <f>'2019-2020 JAN-OCT Pro rata'!$D20*Overview!$C$23</f>
        <v>1039.355755</v>
      </c>
      <c r="C19" s="51">
        <f>Stowe!$C$9</f>
        <v>0</v>
      </c>
      <c r="D19" s="52">
        <f t="shared" si="0"/>
        <v>-1039.355755</v>
      </c>
      <c r="E19" s="8"/>
      <c r="F19" s="13"/>
    </row>
    <row r="20" spans="1:11" ht="16.2" customHeight="1" x14ac:dyDescent="0.3">
      <c r="A20" s="25" t="s">
        <v>15</v>
      </c>
      <c r="B20" s="50">
        <f>'2019-2020 JAN-OCT Pro rata'!$D21*Overview!$C$23</f>
        <v>0</v>
      </c>
      <c r="C20" s="51">
        <f>Swanton!$C$11</f>
        <v>0</v>
      </c>
      <c r="D20" s="52">
        <f t="shared" si="0"/>
        <v>0</v>
      </c>
      <c r="E20" s="8"/>
      <c r="F20" s="13"/>
      <c r="K20" s="9"/>
    </row>
    <row r="21" spans="1:11" ht="16.2" customHeight="1" x14ac:dyDescent="0.3">
      <c r="A21" s="25" t="s">
        <v>16</v>
      </c>
      <c r="B21" s="50">
        <f>'2019-2020 JAN-OCT Pro rata'!$D22*Overview!$C$23</f>
        <v>6361.1455999999998</v>
      </c>
      <c r="C21" s="50">
        <f>VEC!$C$22</f>
        <v>6982</v>
      </c>
      <c r="D21" s="52">
        <f t="shared" si="0"/>
        <v>620.85440000000017</v>
      </c>
      <c r="E21" s="8"/>
      <c r="F21" s="14" t="s">
        <v>88</v>
      </c>
    </row>
    <row r="22" spans="1:11" ht="16.2" customHeight="1" x14ac:dyDescent="0.3">
      <c r="A22" s="25" t="s">
        <v>17</v>
      </c>
      <c r="B22" s="50">
        <f>'2019-2020 JAN-OCT Pro rata'!$D23*Overview!$C$23</f>
        <v>0</v>
      </c>
      <c r="C22" s="51">
        <f>WEC!$C$14</f>
        <v>5700</v>
      </c>
      <c r="D22" s="52">
        <f t="shared" si="0"/>
        <v>5700</v>
      </c>
      <c r="E22" s="8"/>
      <c r="F22" s="14" t="s">
        <v>88</v>
      </c>
    </row>
    <row r="23" spans="1:11" s="10" customFormat="1" ht="23.4" customHeight="1" thickBot="1" x14ac:dyDescent="0.35">
      <c r="A23" s="32" t="s">
        <v>87</v>
      </c>
      <c r="B23" s="53">
        <f>SUM(B6:B22)</f>
        <v>69995</v>
      </c>
      <c r="C23" s="54">
        <f>SUM(C6:C22)</f>
        <v>69995</v>
      </c>
      <c r="D23" s="53">
        <f>SUM(D6:D22)</f>
        <v>0</v>
      </c>
      <c r="E23" s="33"/>
      <c r="F23" s="34"/>
    </row>
    <row r="24" spans="1:11" x14ac:dyDescent="0.3">
      <c r="A24" s="56" t="s">
        <v>100</v>
      </c>
      <c r="B24" s="55">
        <f ca="1">TODAY()</f>
        <v>43915</v>
      </c>
      <c r="D24" s="57"/>
    </row>
    <row r="26" spans="1:11" x14ac:dyDescent="0.3">
      <c r="A26" s="6" t="s">
        <v>89</v>
      </c>
    </row>
    <row r="27" spans="1:11" x14ac:dyDescent="0.3">
      <c r="A27">
        <v>1</v>
      </c>
      <c r="B27" t="s">
        <v>118</v>
      </c>
    </row>
    <row r="28" spans="1:11" x14ac:dyDescent="0.3">
      <c r="A28">
        <v>2</v>
      </c>
      <c r="B28" t="s">
        <v>90</v>
      </c>
    </row>
  </sheetData>
  <sheetProtection algorithmName="SHA-512" hashValue="uTDt45ZZdfWxaLRHHrMKCPXrxut8KfazZIb2wH9QMxnPCjxj5hiyBgRZj8+fHLGpUfHa66QD4KNRyzI//0seeA==" saltValue="UuTZ3YK7QtlPRG6Qb35Q5w==" spinCount="100000" sheet="1" objects="1" scenarios="1"/>
  <mergeCells count="2">
    <mergeCell ref="A1:F1"/>
    <mergeCell ref="A2:F2"/>
  </mergeCells>
  <printOptions horizontalCentered="1"/>
  <pageMargins left="0.7" right="0.7" top="0.75" bottom="0.2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9"/>
  <sheetViews>
    <sheetView workbookViewId="0">
      <selection sqref="A1:C1"/>
    </sheetView>
  </sheetViews>
  <sheetFormatPr defaultRowHeight="15.05" x14ac:dyDescent="0.3"/>
  <cols>
    <col min="1" max="1" width="21.109375" customWidth="1"/>
    <col min="2" max="2" width="14.33203125" customWidth="1"/>
  </cols>
  <sheetData>
    <row r="1" spans="1:3" ht="33.049999999999997" customHeight="1" x14ac:dyDescent="0.3">
      <c r="A1" s="85" t="s">
        <v>75</v>
      </c>
      <c r="B1" s="86"/>
      <c r="C1" s="86"/>
    </row>
    <row r="2" spans="1:3" ht="5.4" customHeight="1" thickBot="1" x14ac:dyDescent="0.35">
      <c r="A2" s="35"/>
      <c r="B2" s="36"/>
      <c r="C2" s="36"/>
    </row>
    <row r="3" spans="1:3" ht="45.85" thickBot="1" x14ac:dyDescent="0.35">
      <c r="A3" s="19" t="s">
        <v>18</v>
      </c>
      <c r="B3" s="20" t="s">
        <v>92</v>
      </c>
      <c r="C3" s="21" t="s">
        <v>93</v>
      </c>
    </row>
    <row r="4" spans="1:3" x14ac:dyDescent="0.3">
      <c r="A4" s="11"/>
      <c r="B4" s="8"/>
      <c r="C4" s="12"/>
    </row>
    <row r="5" spans="1:3" x14ac:dyDescent="0.3">
      <c r="A5" s="11"/>
      <c r="B5" s="8"/>
      <c r="C5" s="12"/>
    </row>
    <row r="6" spans="1:3" x14ac:dyDescent="0.3">
      <c r="A6" s="11"/>
      <c r="B6" s="8"/>
      <c r="C6" s="12"/>
    </row>
    <row r="7" spans="1:3" x14ac:dyDescent="0.3">
      <c r="A7" s="11"/>
      <c r="B7" s="8"/>
      <c r="C7" s="12"/>
    </row>
    <row r="8" spans="1:3" x14ac:dyDescent="0.3">
      <c r="A8" s="11"/>
      <c r="B8" s="8"/>
      <c r="C8" s="12"/>
    </row>
    <row r="9" spans="1:3" ht="15.75" thickBot="1" x14ac:dyDescent="0.35">
      <c r="A9" s="18"/>
      <c r="B9" s="37" t="s">
        <v>64</v>
      </c>
      <c r="C9" s="38">
        <f>SUM(C4:C8)</f>
        <v>0</v>
      </c>
    </row>
  </sheetData>
  <sheetProtection algorithmName="SHA-512" hashValue="h6wlzoFaj8csIElZ9TT+NWgRZQUEkmnf/MjFuD7klK449daq3vBlXcAGbJIMJ5g2UF0VvZyDdOQZzxKVwLh9Xw==" saltValue="z+WFsiRf4h0iNcU8sUu3aA==" spinCount="100000" sheet="1" objects="1" scenarios="1"/>
  <mergeCells count="1">
    <mergeCell ref="A1:C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9"/>
  <sheetViews>
    <sheetView workbookViewId="0">
      <selection sqref="A1:C1"/>
    </sheetView>
  </sheetViews>
  <sheetFormatPr defaultRowHeight="15.05" x14ac:dyDescent="0.3"/>
  <cols>
    <col min="1" max="1" width="21.5546875" customWidth="1"/>
    <col min="2" max="2" width="14.109375" customWidth="1"/>
  </cols>
  <sheetData>
    <row r="1" spans="1:3" ht="33.049999999999997" customHeight="1" x14ac:dyDescent="0.3">
      <c r="A1" s="85" t="s">
        <v>76</v>
      </c>
      <c r="B1" s="86"/>
      <c r="C1" s="86"/>
    </row>
    <row r="2" spans="1:3" ht="5.4" customHeight="1" thickBot="1" x14ac:dyDescent="0.35">
      <c r="A2" s="35"/>
      <c r="B2" s="36"/>
      <c r="C2" s="36"/>
    </row>
    <row r="3" spans="1:3" ht="45.85" thickBot="1" x14ac:dyDescent="0.35">
      <c r="A3" s="19" t="s">
        <v>18</v>
      </c>
      <c r="B3" s="20" t="s">
        <v>92</v>
      </c>
      <c r="C3" s="21" t="s">
        <v>93</v>
      </c>
    </row>
    <row r="4" spans="1:3" x14ac:dyDescent="0.3">
      <c r="A4" s="11"/>
      <c r="B4" s="8"/>
      <c r="C4" s="12"/>
    </row>
    <row r="5" spans="1:3" x14ac:dyDescent="0.3">
      <c r="A5" s="11"/>
      <c r="B5" s="8"/>
      <c r="C5" s="12"/>
    </row>
    <row r="6" spans="1:3" x14ac:dyDescent="0.3">
      <c r="A6" s="11"/>
      <c r="B6" s="8"/>
      <c r="C6" s="12"/>
    </row>
    <row r="7" spans="1:3" x14ac:dyDescent="0.3">
      <c r="A7" s="11"/>
      <c r="B7" s="8"/>
      <c r="C7" s="12"/>
    </row>
    <row r="8" spans="1:3" x14ac:dyDescent="0.3">
      <c r="A8" s="11"/>
      <c r="B8" s="8"/>
      <c r="C8" s="12"/>
    </row>
    <row r="9" spans="1:3" ht="15.75" thickBot="1" x14ac:dyDescent="0.35">
      <c r="A9" s="18"/>
      <c r="B9" s="37" t="s">
        <v>64</v>
      </c>
      <c r="C9" s="38">
        <f>SUM(C4:C8)</f>
        <v>0</v>
      </c>
    </row>
  </sheetData>
  <sheetProtection algorithmName="SHA-512" hashValue="YXettP+5UmybbqX16bl0vcjsmhbpBCmwa11BDwYpHc08fShapqffZgIbCElyH5wHv1FqQJxS+oI8p4DKM2unUw==" saltValue="4k1JhtZu/rqn3myp51kXyw==" spinCount="100000" sheet="1" objects="1" scenarios="1"/>
  <mergeCells count="1">
    <mergeCell ref="A1:C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9"/>
  <sheetViews>
    <sheetView workbookViewId="0">
      <selection activeCell="A2" sqref="A2"/>
    </sheetView>
  </sheetViews>
  <sheetFormatPr defaultRowHeight="15.05" x14ac:dyDescent="0.3"/>
  <cols>
    <col min="1" max="1" width="27.44140625" customWidth="1"/>
    <col min="2" max="2" width="14.6640625" customWidth="1"/>
  </cols>
  <sheetData>
    <row r="1" spans="1:3" ht="33.049999999999997" customHeight="1" x14ac:dyDescent="0.3">
      <c r="A1" s="85" t="s">
        <v>77</v>
      </c>
      <c r="B1" s="86"/>
      <c r="C1" s="86"/>
    </row>
    <row r="2" spans="1:3" ht="5.4" customHeight="1" thickBot="1" x14ac:dyDescent="0.35">
      <c r="A2" s="35"/>
      <c r="B2" s="36"/>
      <c r="C2" s="36"/>
    </row>
    <row r="3" spans="1:3" ht="45.85" thickBot="1" x14ac:dyDescent="0.35">
      <c r="A3" s="19" t="s">
        <v>18</v>
      </c>
      <c r="B3" s="20" t="s">
        <v>92</v>
      </c>
      <c r="C3" s="21" t="s">
        <v>93</v>
      </c>
    </row>
    <row r="4" spans="1:3" x14ac:dyDescent="0.3">
      <c r="A4" s="61" t="s">
        <v>112</v>
      </c>
      <c r="B4" s="27">
        <v>43237</v>
      </c>
      <c r="C4" s="12">
        <v>480</v>
      </c>
    </row>
    <row r="5" spans="1:3" x14ac:dyDescent="0.3">
      <c r="A5" s="61" t="s">
        <v>113</v>
      </c>
      <c r="B5" s="27">
        <v>43237</v>
      </c>
      <c r="C5" s="12">
        <v>495</v>
      </c>
    </row>
    <row r="6" spans="1:3" x14ac:dyDescent="0.3">
      <c r="A6" s="11"/>
      <c r="B6" s="8"/>
      <c r="C6" s="12"/>
    </row>
    <row r="7" spans="1:3" x14ac:dyDescent="0.3">
      <c r="A7" s="11"/>
      <c r="B7" s="8"/>
      <c r="C7" s="12"/>
    </row>
    <row r="8" spans="1:3" x14ac:dyDescent="0.3">
      <c r="A8" s="11"/>
      <c r="B8" s="8"/>
      <c r="C8" s="12"/>
    </row>
    <row r="9" spans="1:3" ht="15.75" thickBot="1" x14ac:dyDescent="0.35">
      <c r="A9" s="18"/>
      <c r="B9" s="37" t="s">
        <v>64</v>
      </c>
      <c r="C9" s="38">
        <f>SUM(C4:C8)</f>
        <v>975</v>
      </c>
    </row>
  </sheetData>
  <sheetProtection algorithmName="SHA-512" hashValue="bCe7RuWlSNmCufzFj6NOs69+7r6QIxfPBENbZrynWJ8C+L/uaD7pgoDRZy8gTRqZowSlHWCrgZa4u0PEbjCk1A==" saltValue="2/wVQG5aSGCoxX4+rwFF1Q==" spinCount="100000" sheet="1" objects="1" scenarios="1"/>
  <mergeCells count="1">
    <mergeCell ref="A1:C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9"/>
  <sheetViews>
    <sheetView workbookViewId="0">
      <selection activeCell="A2" sqref="A2"/>
    </sheetView>
  </sheetViews>
  <sheetFormatPr defaultRowHeight="15.05" x14ac:dyDescent="0.3"/>
  <cols>
    <col min="1" max="1" width="26.5546875" customWidth="1"/>
    <col min="2" max="2" width="14.109375" customWidth="1"/>
  </cols>
  <sheetData>
    <row r="1" spans="1:3" ht="33.049999999999997" customHeight="1" x14ac:dyDescent="0.3">
      <c r="A1" s="85" t="s">
        <v>78</v>
      </c>
      <c r="B1" s="86"/>
      <c r="C1" s="86"/>
    </row>
    <row r="2" spans="1:3" ht="5.4" customHeight="1" thickBot="1" x14ac:dyDescent="0.35">
      <c r="A2" s="35"/>
      <c r="B2" s="36"/>
      <c r="C2" s="36"/>
    </row>
    <row r="3" spans="1:3" ht="45.85" thickBot="1" x14ac:dyDescent="0.35">
      <c r="A3" s="19" t="s">
        <v>18</v>
      </c>
      <c r="B3" s="20" t="s">
        <v>92</v>
      </c>
      <c r="C3" s="21" t="s">
        <v>93</v>
      </c>
    </row>
    <row r="4" spans="1:3" x14ac:dyDescent="0.3">
      <c r="A4" s="11"/>
      <c r="B4" s="8"/>
      <c r="C4" s="12"/>
    </row>
    <row r="5" spans="1:3" x14ac:dyDescent="0.3">
      <c r="A5" t="s">
        <v>98</v>
      </c>
      <c r="B5" s="2">
        <v>41274</v>
      </c>
      <c r="C5" s="12">
        <v>103</v>
      </c>
    </row>
    <row r="6" spans="1:3" x14ac:dyDescent="0.3">
      <c r="A6" s="11" t="s">
        <v>117</v>
      </c>
      <c r="B6" s="71">
        <v>43615</v>
      </c>
      <c r="C6" s="12">
        <v>855</v>
      </c>
    </row>
    <row r="7" spans="1:3" x14ac:dyDescent="0.3">
      <c r="A7" s="11"/>
      <c r="B7" s="8"/>
      <c r="C7" s="12"/>
    </row>
    <row r="8" spans="1:3" x14ac:dyDescent="0.3">
      <c r="A8" s="11"/>
      <c r="B8" s="8"/>
      <c r="C8" s="12"/>
    </row>
    <row r="9" spans="1:3" ht="15.75" thickBot="1" x14ac:dyDescent="0.35">
      <c r="A9" s="18"/>
      <c r="B9" s="37" t="s">
        <v>64</v>
      </c>
      <c r="C9" s="38">
        <f>SUM(C4:C8)</f>
        <v>958</v>
      </c>
    </row>
  </sheetData>
  <sheetProtection algorithmName="SHA-512" hashValue="/7g82qFmTps1hpgcO1Tul9clKkrNHfLXNh5/Soav2gw3VkSFS8jvKfe765vb8+R1XUwVAqfBxgWFIa135ZL4wg==" saltValue="BYnsfFx/XGIyZPB9FeRMKQ==" spinCount="100000" sheet="1" objects="1" scenarios="1"/>
  <mergeCells count="1">
    <mergeCell ref="A1:C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9"/>
  <sheetViews>
    <sheetView workbookViewId="0">
      <selection sqref="A1:C1"/>
    </sheetView>
  </sheetViews>
  <sheetFormatPr defaultRowHeight="15.05" x14ac:dyDescent="0.3"/>
  <cols>
    <col min="1" max="1" width="21.109375" customWidth="1"/>
    <col min="2" max="2" width="14" customWidth="1"/>
  </cols>
  <sheetData>
    <row r="1" spans="1:3" ht="33.049999999999997" customHeight="1" x14ac:dyDescent="0.3">
      <c r="A1" s="85" t="s">
        <v>79</v>
      </c>
      <c r="B1" s="86"/>
      <c r="C1" s="86"/>
    </row>
    <row r="2" spans="1:3" ht="5.4" customHeight="1" thickBot="1" x14ac:dyDescent="0.35">
      <c r="A2" s="35"/>
      <c r="B2" s="36"/>
      <c r="C2" s="36"/>
    </row>
    <row r="3" spans="1:3" ht="45.85" thickBot="1" x14ac:dyDescent="0.35">
      <c r="A3" s="19" t="s">
        <v>18</v>
      </c>
      <c r="B3" s="20" t="s">
        <v>92</v>
      </c>
      <c r="C3" s="21" t="s">
        <v>93</v>
      </c>
    </row>
    <row r="4" spans="1:3" x14ac:dyDescent="0.3">
      <c r="A4" s="11"/>
      <c r="B4" s="8"/>
      <c r="C4" s="12"/>
    </row>
    <row r="5" spans="1:3" x14ac:dyDescent="0.3">
      <c r="A5" s="11"/>
      <c r="B5" s="8"/>
      <c r="C5" s="12"/>
    </row>
    <row r="6" spans="1:3" x14ac:dyDescent="0.3">
      <c r="A6" s="11"/>
      <c r="B6" s="8"/>
      <c r="C6" s="12"/>
    </row>
    <row r="7" spans="1:3" x14ac:dyDescent="0.3">
      <c r="A7" s="11"/>
      <c r="B7" s="8"/>
      <c r="C7" s="12"/>
    </row>
    <row r="8" spans="1:3" x14ac:dyDescent="0.3">
      <c r="A8" s="11"/>
      <c r="B8" s="8"/>
      <c r="C8" s="12"/>
    </row>
    <row r="9" spans="1:3" ht="15.75" thickBot="1" x14ac:dyDescent="0.35">
      <c r="A9" s="18"/>
      <c r="B9" s="37" t="s">
        <v>64</v>
      </c>
      <c r="C9" s="38">
        <f>SUM(C4:C8)</f>
        <v>0</v>
      </c>
    </row>
  </sheetData>
  <sheetProtection algorithmName="SHA-512" hashValue="DdQlLo/cm25q7riZzGINNpCyXkVIfBAv0RzIctMN6gCU1nhEqx/SgbFmzT1qCPnCUaxvbP9rrhxPR2SWdM66DQ==" saltValue="uywDEdEwLhdtDT3DI/Hq6w==" spinCount="100000" sheet="1" objects="1" scenarios="1"/>
  <mergeCells count="1">
    <mergeCell ref="A1:C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1"/>
  <sheetViews>
    <sheetView workbookViewId="0">
      <selection sqref="A1:C1"/>
    </sheetView>
  </sheetViews>
  <sheetFormatPr defaultRowHeight="15.05" x14ac:dyDescent="0.3"/>
  <cols>
    <col min="1" max="1" width="21.109375" customWidth="1"/>
    <col min="2" max="2" width="14" customWidth="1"/>
  </cols>
  <sheetData>
    <row r="1" spans="1:3" ht="33.049999999999997" customHeight="1" x14ac:dyDescent="0.3">
      <c r="A1" s="85" t="s">
        <v>80</v>
      </c>
      <c r="B1" s="86"/>
      <c r="C1" s="86"/>
    </row>
    <row r="2" spans="1:3" ht="5.4" customHeight="1" thickBot="1" x14ac:dyDescent="0.35">
      <c r="A2" s="35"/>
      <c r="B2" s="36"/>
      <c r="C2" s="36"/>
    </row>
    <row r="3" spans="1:3" ht="45.85" thickBot="1" x14ac:dyDescent="0.35">
      <c r="A3" s="19" t="s">
        <v>18</v>
      </c>
      <c r="B3" s="20" t="s">
        <v>92</v>
      </c>
      <c r="C3" s="21" t="s">
        <v>93</v>
      </c>
    </row>
    <row r="4" spans="1:3" x14ac:dyDescent="0.3">
      <c r="A4" s="29"/>
      <c r="B4" s="30" t="s">
        <v>19</v>
      </c>
      <c r="C4" s="31" t="s">
        <v>20</v>
      </c>
    </row>
    <row r="5" spans="1:3" x14ac:dyDescent="0.3">
      <c r="A5" s="29"/>
      <c r="B5" s="30"/>
      <c r="C5" s="31" t="s">
        <v>1</v>
      </c>
    </row>
    <row r="6" spans="1:3" x14ac:dyDescent="0.3">
      <c r="A6" s="11"/>
      <c r="B6" s="8"/>
      <c r="C6" s="12"/>
    </row>
    <row r="7" spans="1:3" x14ac:dyDescent="0.3">
      <c r="A7" s="11"/>
      <c r="B7" s="8"/>
      <c r="C7" s="12"/>
    </row>
    <row r="8" spans="1:3" x14ac:dyDescent="0.3">
      <c r="A8" s="11"/>
      <c r="B8" s="8"/>
      <c r="C8" s="12"/>
    </row>
    <row r="9" spans="1:3" x14ac:dyDescent="0.3">
      <c r="A9" s="11"/>
      <c r="B9" s="8"/>
      <c r="C9" s="12"/>
    </row>
    <row r="10" spans="1:3" x14ac:dyDescent="0.3">
      <c r="A10" s="11"/>
      <c r="B10" s="8"/>
      <c r="C10" s="12"/>
    </row>
    <row r="11" spans="1:3" ht="15.75" thickBot="1" x14ac:dyDescent="0.35">
      <c r="A11" s="18"/>
      <c r="B11" s="37" t="s">
        <v>64</v>
      </c>
      <c r="C11" s="38">
        <f>SUM(C6:C10)</f>
        <v>0</v>
      </c>
    </row>
  </sheetData>
  <sheetProtection algorithmName="SHA-512" hashValue="toJkhu3CaLF3GkzSOw90Hu5wBSs+lpfZHT5Lz85jKQEfZY68aWTChlxnJJG6T0AbNaqNbNQCqNCid+c2ixlwVg==" saltValue="fJLAU2q7agRG+odcFOiKKQ==" spinCount="100000" sheet="1" objects="1" scenarios="1"/>
  <mergeCells count="1">
    <mergeCell ref="A1:C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9"/>
  <sheetViews>
    <sheetView workbookViewId="0">
      <selection sqref="A1:C1"/>
    </sheetView>
  </sheetViews>
  <sheetFormatPr defaultRowHeight="15.05" x14ac:dyDescent="0.3"/>
  <cols>
    <col min="1" max="1" width="21.109375" customWidth="1"/>
    <col min="2" max="2" width="14" customWidth="1"/>
  </cols>
  <sheetData>
    <row r="1" spans="1:3" ht="33.049999999999997" customHeight="1" x14ac:dyDescent="0.3">
      <c r="A1" s="85" t="s">
        <v>81</v>
      </c>
      <c r="B1" s="86"/>
      <c r="C1" s="86"/>
    </row>
    <row r="2" spans="1:3" ht="5.4" customHeight="1" thickBot="1" x14ac:dyDescent="0.35">
      <c r="A2" s="35"/>
      <c r="B2" s="36"/>
      <c r="C2" s="36"/>
    </row>
    <row r="3" spans="1:3" ht="45.85" thickBot="1" x14ac:dyDescent="0.35">
      <c r="A3" s="19" t="s">
        <v>18</v>
      </c>
      <c r="B3" s="20" t="s">
        <v>92</v>
      </c>
      <c r="C3" s="21" t="s">
        <v>93</v>
      </c>
    </row>
    <row r="4" spans="1:3" x14ac:dyDescent="0.3">
      <c r="A4" s="11"/>
      <c r="B4" s="8"/>
      <c r="C4" s="12"/>
    </row>
    <row r="5" spans="1:3" x14ac:dyDescent="0.3">
      <c r="A5" s="11"/>
      <c r="B5" s="8"/>
      <c r="C5" s="12"/>
    </row>
    <row r="6" spans="1:3" x14ac:dyDescent="0.3">
      <c r="A6" s="11"/>
      <c r="B6" s="8"/>
      <c r="C6" s="12"/>
    </row>
    <row r="7" spans="1:3" x14ac:dyDescent="0.3">
      <c r="A7" s="11"/>
      <c r="B7" s="8"/>
      <c r="C7" s="12"/>
    </row>
    <row r="8" spans="1:3" x14ac:dyDescent="0.3">
      <c r="A8" s="11"/>
      <c r="B8" s="8"/>
      <c r="C8" s="12"/>
    </row>
    <row r="9" spans="1:3" ht="15.75" thickBot="1" x14ac:dyDescent="0.35">
      <c r="A9" s="18"/>
      <c r="B9" s="37" t="s">
        <v>64</v>
      </c>
      <c r="C9" s="38">
        <f>SUM(C4:C8)</f>
        <v>0</v>
      </c>
    </row>
  </sheetData>
  <sheetProtection algorithmName="SHA-512" hashValue="9BnWDeyoCXTd6jEuC1ke/8qt2RkynCCc2PN1nFz93KgR2fqGXhxPuh/D9JXad00l6fVvtFK6SH1yqHjWUrnEbA==" saltValue="DzLFWyFXX30smBkN2/jjPg==" spinCount="100000" sheet="1" objects="1" scenarios="1"/>
  <mergeCells count="1">
    <mergeCell ref="A1:C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-0.249977111117893"/>
  </sheetPr>
  <dimension ref="A1:E22"/>
  <sheetViews>
    <sheetView workbookViewId="0">
      <selection activeCell="A4" sqref="A4"/>
    </sheetView>
  </sheetViews>
  <sheetFormatPr defaultRowHeight="15.05" x14ac:dyDescent="0.3"/>
  <cols>
    <col min="1" max="1" width="32.33203125" customWidth="1"/>
    <col min="2" max="2" width="14.5546875" customWidth="1"/>
    <col min="3" max="3" width="12" customWidth="1"/>
  </cols>
  <sheetData>
    <row r="1" spans="1:5" ht="33.049999999999997" customHeight="1" x14ac:dyDescent="0.3">
      <c r="A1" s="85" t="s">
        <v>97</v>
      </c>
      <c r="B1" s="86"/>
      <c r="C1" s="86"/>
    </row>
    <row r="2" spans="1:5" ht="5.4" customHeight="1" thickBot="1" x14ac:dyDescent="0.35">
      <c r="A2" s="35"/>
      <c r="B2" s="36"/>
      <c r="C2" s="36"/>
    </row>
    <row r="3" spans="1:5" ht="45.85" thickBot="1" x14ac:dyDescent="0.35">
      <c r="A3" s="19" t="s">
        <v>18</v>
      </c>
      <c r="B3" s="20" t="s">
        <v>92</v>
      </c>
      <c r="C3" s="21" t="s">
        <v>93</v>
      </c>
    </row>
    <row r="4" spans="1:5" x14ac:dyDescent="0.3">
      <c r="A4" s="11"/>
      <c r="B4" s="8"/>
      <c r="C4" s="12"/>
    </row>
    <row r="5" spans="1:5" x14ac:dyDescent="0.3">
      <c r="A5" s="11" t="s">
        <v>67</v>
      </c>
      <c r="B5" s="27">
        <v>40360</v>
      </c>
      <c r="C5" s="28">
        <v>600</v>
      </c>
      <c r="D5" s="3"/>
      <c r="E5" s="3"/>
    </row>
    <row r="6" spans="1:5" x14ac:dyDescent="0.3">
      <c r="A6" s="11" t="s">
        <v>59</v>
      </c>
      <c r="B6" s="27">
        <v>40360</v>
      </c>
      <c r="C6" s="28">
        <v>225</v>
      </c>
      <c r="D6" s="3"/>
      <c r="E6" s="3"/>
    </row>
    <row r="7" spans="1:5" x14ac:dyDescent="0.3">
      <c r="A7" s="11" t="s">
        <v>55</v>
      </c>
      <c r="B7" s="27">
        <v>40393</v>
      </c>
      <c r="C7" s="28">
        <v>300</v>
      </c>
      <c r="D7" s="3"/>
      <c r="E7" s="3"/>
    </row>
    <row r="8" spans="1:5" x14ac:dyDescent="0.3">
      <c r="A8" s="11" t="s">
        <v>63</v>
      </c>
      <c r="B8" s="27">
        <v>40645</v>
      </c>
      <c r="C8" s="28">
        <v>675</v>
      </c>
      <c r="D8" s="3"/>
      <c r="E8" s="3"/>
    </row>
    <row r="9" spans="1:5" x14ac:dyDescent="0.3">
      <c r="A9" s="11" t="s">
        <v>65</v>
      </c>
      <c r="B9" s="27">
        <v>41306</v>
      </c>
      <c r="C9" s="28">
        <v>50</v>
      </c>
      <c r="D9" s="3"/>
      <c r="E9" s="3"/>
    </row>
    <row r="10" spans="1:5" x14ac:dyDescent="0.3">
      <c r="A10" s="11" t="s">
        <v>58</v>
      </c>
      <c r="B10" s="27">
        <v>41472</v>
      </c>
      <c r="C10" s="28">
        <v>37</v>
      </c>
      <c r="D10" s="3"/>
      <c r="E10" s="3"/>
    </row>
    <row r="11" spans="1:5" x14ac:dyDescent="0.3">
      <c r="A11" s="11" t="s">
        <v>61</v>
      </c>
      <c r="B11" s="27">
        <v>41528</v>
      </c>
      <c r="C11" s="28">
        <v>2200</v>
      </c>
      <c r="D11" s="3"/>
      <c r="E11" s="3"/>
    </row>
    <row r="12" spans="1:5" x14ac:dyDescent="0.3">
      <c r="A12" s="11" t="s">
        <v>62</v>
      </c>
      <c r="B12" s="27">
        <v>41592</v>
      </c>
      <c r="C12" s="28">
        <v>816</v>
      </c>
    </row>
    <row r="13" spans="1:5" x14ac:dyDescent="0.3">
      <c r="A13" s="11" t="s">
        <v>60</v>
      </c>
      <c r="B13" s="27">
        <v>41671</v>
      </c>
      <c r="C13" s="28">
        <v>189</v>
      </c>
    </row>
    <row r="14" spans="1:5" x14ac:dyDescent="0.3">
      <c r="A14" s="11" t="s">
        <v>66</v>
      </c>
      <c r="B14" s="27">
        <v>41962</v>
      </c>
      <c r="C14" s="28">
        <v>1890</v>
      </c>
    </row>
    <row r="15" spans="1:5" x14ac:dyDescent="0.3">
      <c r="A15" s="11"/>
      <c r="B15" s="8"/>
      <c r="C15" s="12"/>
    </row>
    <row r="16" spans="1:5" x14ac:dyDescent="0.3">
      <c r="A16" s="11"/>
      <c r="B16" s="8"/>
      <c r="C16" s="12"/>
    </row>
    <row r="17" spans="1:3" x14ac:dyDescent="0.3">
      <c r="A17" s="11"/>
      <c r="B17" s="8"/>
      <c r="C17" s="12"/>
    </row>
    <row r="18" spans="1:3" x14ac:dyDescent="0.3">
      <c r="A18" s="11"/>
      <c r="B18" s="8"/>
      <c r="C18" s="12"/>
    </row>
    <row r="19" spans="1:3" x14ac:dyDescent="0.3">
      <c r="A19" s="11"/>
      <c r="B19" s="8"/>
      <c r="C19" s="12"/>
    </row>
    <row r="20" spans="1:3" x14ac:dyDescent="0.3">
      <c r="A20" s="11"/>
      <c r="B20" s="8"/>
      <c r="C20" s="12"/>
    </row>
    <row r="21" spans="1:3" x14ac:dyDescent="0.3">
      <c r="A21" s="11"/>
      <c r="B21" s="8"/>
      <c r="C21" s="12"/>
    </row>
    <row r="22" spans="1:3" ht="15.75" thickBot="1" x14ac:dyDescent="0.35">
      <c r="A22" s="18"/>
      <c r="B22" s="16" t="s">
        <v>64</v>
      </c>
      <c r="C22" s="41">
        <f>SUM(C5:C21)</f>
        <v>6982</v>
      </c>
    </row>
  </sheetData>
  <sheetProtection algorithmName="SHA-512" hashValue="5vNiX35rG0HZeReO2a94nrA6Y9t1jegxCQBFL5ZHgXeL9pgCsKAFsNfa4gp5JgfF5p1f5pEGTJgcEAlV/dvQVQ==" saltValue="kp9FkbeWMbWQA/LhAxrWpQ==" spinCount="100000" sheet="1" objects="1" scenarios="1"/>
  <sortState xmlns:xlrd2="http://schemas.microsoft.com/office/spreadsheetml/2017/richdata2" ref="A6:C15">
    <sortCondition ref="B6:B15"/>
  </sortState>
  <mergeCells count="1">
    <mergeCell ref="A1:C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000"/>
  </sheetPr>
  <dimension ref="A1:F14"/>
  <sheetViews>
    <sheetView workbookViewId="0">
      <selection activeCell="C22" sqref="C22"/>
    </sheetView>
  </sheetViews>
  <sheetFormatPr defaultRowHeight="15.05" x14ac:dyDescent="0.3"/>
  <cols>
    <col min="1" max="1" width="24.109375" customWidth="1"/>
    <col min="2" max="2" width="20.33203125" customWidth="1"/>
  </cols>
  <sheetData>
    <row r="1" spans="1:6" ht="33.049999999999997" customHeight="1" x14ac:dyDescent="0.3">
      <c r="A1" s="85" t="s">
        <v>83</v>
      </c>
      <c r="B1" s="86"/>
      <c r="C1" s="86"/>
    </row>
    <row r="2" spans="1:6" ht="5.4" customHeight="1" thickBot="1" x14ac:dyDescent="0.35">
      <c r="A2" s="35"/>
      <c r="B2" s="36"/>
      <c r="C2" s="36"/>
    </row>
    <row r="3" spans="1:6" ht="45.85" thickBot="1" x14ac:dyDescent="0.35">
      <c r="A3" s="19" t="s">
        <v>18</v>
      </c>
      <c r="B3" s="20" t="s">
        <v>92</v>
      </c>
      <c r="C3" s="21" t="s">
        <v>93</v>
      </c>
    </row>
    <row r="4" spans="1:6" x14ac:dyDescent="0.3">
      <c r="A4" s="11"/>
      <c r="B4" s="8"/>
      <c r="C4" s="12"/>
    </row>
    <row r="5" spans="1:6" x14ac:dyDescent="0.3">
      <c r="A5" s="11" t="s">
        <v>85</v>
      </c>
      <c r="B5" s="27">
        <v>41244</v>
      </c>
      <c r="C5" s="28">
        <v>2000</v>
      </c>
      <c r="D5" s="3"/>
      <c r="E5" s="3"/>
      <c r="F5" s="3"/>
    </row>
    <row r="6" spans="1:6" x14ac:dyDescent="0.3">
      <c r="A6" s="11" t="s">
        <v>86</v>
      </c>
      <c r="B6" s="27">
        <v>41866</v>
      </c>
      <c r="C6" s="28">
        <v>2200</v>
      </c>
      <c r="D6" s="3"/>
      <c r="E6" s="3"/>
      <c r="F6" s="3"/>
    </row>
    <row r="7" spans="1:6" x14ac:dyDescent="0.3">
      <c r="A7" s="11" t="s">
        <v>114</v>
      </c>
      <c r="B7" s="27">
        <v>43447</v>
      </c>
      <c r="C7" s="47">
        <v>1500</v>
      </c>
    </row>
    <row r="8" spans="1:6" x14ac:dyDescent="0.3">
      <c r="A8" s="11"/>
      <c r="B8" s="8"/>
      <c r="C8" s="12"/>
    </row>
    <row r="9" spans="1:6" x14ac:dyDescent="0.3">
      <c r="A9" s="11"/>
      <c r="B9" s="8"/>
      <c r="C9" s="12"/>
    </row>
    <row r="10" spans="1:6" x14ac:dyDescent="0.3">
      <c r="A10" s="11"/>
      <c r="B10" s="8"/>
      <c r="C10" s="12"/>
    </row>
    <row r="11" spans="1:6" x14ac:dyDescent="0.3">
      <c r="A11" s="11"/>
      <c r="B11" s="8"/>
      <c r="C11" s="12"/>
    </row>
    <row r="12" spans="1:6" x14ac:dyDescent="0.3">
      <c r="A12" s="11"/>
      <c r="B12" s="8"/>
      <c r="C12" s="12"/>
    </row>
    <row r="13" spans="1:6" x14ac:dyDescent="0.3">
      <c r="A13" s="11"/>
      <c r="B13" s="8"/>
      <c r="C13" s="12"/>
    </row>
    <row r="14" spans="1:6" ht="15.75" thickBot="1" x14ac:dyDescent="0.35">
      <c r="A14" s="18"/>
      <c r="B14" s="39" t="s">
        <v>64</v>
      </c>
      <c r="C14" s="40">
        <f>SUM(C5:C13)</f>
        <v>5700</v>
      </c>
    </row>
  </sheetData>
  <sheetProtection algorithmName="SHA-512" hashValue="K0j9PJotbkx5AR4KidZOMAb5xsryznkI0SAdIUv3PfYZZ1ShoFzlqzq5fNxpPXkiv6/BW/TDx1zK3R3EmjoiVw==" saltValue="YgchyFE2kMNWK+Jtr6oPwA==" spinCount="100000" sheet="1" objects="1" scenarios="1"/>
  <mergeCells count="1">
    <mergeCell ref="A1:C1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A1:C11"/>
  <sheetViews>
    <sheetView workbookViewId="0">
      <selection sqref="A1:C1"/>
    </sheetView>
  </sheetViews>
  <sheetFormatPr defaultRowHeight="15.05" x14ac:dyDescent="0.3"/>
  <cols>
    <col min="1" max="1" width="21.109375" customWidth="1"/>
    <col min="2" max="2" width="14" customWidth="1"/>
  </cols>
  <sheetData>
    <row r="1" spans="1:3" ht="33.049999999999997" customHeight="1" x14ac:dyDescent="0.3">
      <c r="A1" s="85" t="s">
        <v>82</v>
      </c>
      <c r="B1" s="86"/>
      <c r="C1" s="86"/>
    </row>
    <row r="2" spans="1:3" ht="5.4" customHeight="1" thickBot="1" x14ac:dyDescent="0.35">
      <c r="A2" s="35"/>
      <c r="B2" s="36"/>
      <c r="C2" s="36"/>
    </row>
    <row r="3" spans="1:3" ht="45.85" thickBot="1" x14ac:dyDescent="0.35">
      <c r="A3" s="19" t="s">
        <v>18</v>
      </c>
      <c r="B3" s="20" t="s">
        <v>92</v>
      </c>
      <c r="C3" s="21" t="s">
        <v>93</v>
      </c>
    </row>
    <row r="4" spans="1:3" x14ac:dyDescent="0.3">
      <c r="A4" s="29"/>
      <c r="B4" s="30" t="s">
        <v>19</v>
      </c>
      <c r="C4" s="31" t="s">
        <v>20</v>
      </c>
    </row>
    <row r="5" spans="1:3" x14ac:dyDescent="0.3">
      <c r="A5" s="29"/>
      <c r="B5" s="30"/>
      <c r="C5" s="31" t="s">
        <v>1</v>
      </c>
    </row>
    <row r="6" spans="1:3" x14ac:dyDescent="0.3">
      <c r="A6" s="11"/>
      <c r="B6" s="8"/>
      <c r="C6" s="12"/>
    </row>
    <row r="7" spans="1:3" x14ac:dyDescent="0.3">
      <c r="A7" s="11"/>
      <c r="B7" s="8"/>
      <c r="C7" s="12"/>
    </row>
    <row r="8" spans="1:3" x14ac:dyDescent="0.3">
      <c r="A8" s="11"/>
      <c r="B8" s="8"/>
      <c r="C8" s="12"/>
    </row>
    <row r="9" spans="1:3" x14ac:dyDescent="0.3">
      <c r="A9" s="11"/>
      <c r="B9" s="8"/>
      <c r="C9" s="12"/>
    </row>
    <row r="10" spans="1:3" x14ac:dyDescent="0.3">
      <c r="A10" s="11"/>
      <c r="B10" s="8"/>
      <c r="C10" s="12"/>
    </row>
    <row r="11" spans="1:3" ht="15.75" thickBot="1" x14ac:dyDescent="0.35">
      <c r="A11" s="18"/>
      <c r="B11" s="37" t="s">
        <v>64</v>
      </c>
      <c r="C11" s="38">
        <f>SUM(C6:C10)</f>
        <v>0</v>
      </c>
    </row>
  </sheetData>
  <sheetProtection algorithmName="SHA-512" hashValue="2AtIc/2kMjjvUkjTiMUVRr8IA6kpHaqRe67yw0pqPpe6ycmsplaLE5s7GUCSQog6DnPpgfPWzhwVba9ZhOr5Ew==" saltValue="l9YXOpAstn6xrsMFSpVK1g==" spinCount="100000" sheet="1" objects="1" scenarios="1"/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F1BDF-DB8E-4A54-A0D6-22604C3ABA5D}">
  <dimension ref="A1:D25"/>
  <sheetViews>
    <sheetView showGridLines="0" workbookViewId="0">
      <selection activeCell="A4" sqref="A4"/>
    </sheetView>
  </sheetViews>
  <sheetFormatPr defaultRowHeight="15.05" x14ac:dyDescent="0.3"/>
  <cols>
    <col min="1" max="1" width="35.6640625" customWidth="1"/>
    <col min="2" max="2" width="15.88671875" customWidth="1"/>
    <col min="3" max="3" width="20.6640625" customWidth="1"/>
    <col min="4" max="4" width="19.6640625" customWidth="1"/>
  </cols>
  <sheetData>
    <row r="1" spans="1:4" ht="20.3" x14ac:dyDescent="0.35">
      <c r="A1" s="26" t="s">
        <v>123</v>
      </c>
      <c r="B1" s="15"/>
      <c r="C1" s="15"/>
      <c r="D1" s="15"/>
    </row>
    <row r="2" spans="1:4" ht="15.75" x14ac:dyDescent="0.3">
      <c r="A2" s="17" t="s">
        <v>125</v>
      </c>
      <c r="B2" s="15"/>
      <c r="C2" s="15"/>
      <c r="D2" s="15"/>
    </row>
    <row r="3" spans="1:4" ht="5.4" customHeight="1" x14ac:dyDescent="0.3">
      <c r="A3" s="35"/>
      <c r="B3" s="36"/>
      <c r="C3" s="36"/>
      <c r="D3" s="36"/>
    </row>
    <row r="4" spans="1:4" s="66" customFormat="1" ht="25.55" customHeight="1" thickBot="1" x14ac:dyDescent="0.35">
      <c r="A4" s="65"/>
    </row>
    <row r="5" spans="1:4" ht="21.6" customHeight="1" x14ac:dyDescent="0.3">
      <c r="A5" s="82" t="s">
        <v>122</v>
      </c>
      <c r="B5" s="83"/>
      <c r="C5" s="83"/>
      <c r="D5" s="84"/>
    </row>
    <row r="6" spans="1:4" ht="31.45" customHeight="1" x14ac:dyDescent="0.3">
      <c r="A6" s="68" t="s">
        <v>115</v>
      </c>
      <c r="B6" s="69" t="s">
        <v>116</v>
      </c>
      <c r="C6" s="69" t="s">
        <v>120</v>
      </c>
      <c r="D6" s="70" t="s">
        <v>121</v>
      </c>
    </row>
    <row r="7" spans="1:4" x14ac:dyDescent="0.3">
      <c r="A7" s="67" t="s">
        <v>68</v>
      </c>
      <c r="B7" s="72">
        <v>13646122</v>
      </c>
      <c r="C7" s="73">
        <v>2.696E-3</v>
      </c>
      <c r="D7" s="74">
        <v>2.696E-3</v>
      </c>
    </row>
    <row r="8" spans="1:4" x14ac:dyDescent="0.3">
      <c r="A8" s="62" t="s">
        <v>69</v>
      </c>
      <c r="B8" s="72"/>
      <c r="C8" s="73"/>
      <c r="D8" s="74"/>
    </row>
    <row r="9" spans="1:4" x14ac:dyDescent="0.3">
      <c r="A9" s="62" t="s">
        <v>70</v>
      </c>
      <c r="B9" s="72">
        <v>26848098</v>
      </c>
      <c r="C9" s="73">
        <v>5.3039999999999997E-3</v>
      </c>
      <c r="D9" s="74">
        <v>5.3039999999999997E-3</v>
      </c>
    </row>
    <row r="10" spans="1:4" x14ac:dyDescent="0.3">
      <c r="A10" s="62" t="s">
        <v>106</v>
      </c>
      <c r="B10" s="72">
        <v>4222266000</v>
      </c>
      <c r="C10" s="73">
        <v>0.83418499999999995</v>
      </c>
      <c r="D10" s="74">
        <v>0.83418499999999995</v>
      </c>
    </row>
    <row r="11" spans="1:4" x14ac:dyDescent="0.3">
      <c r="A11" s="62" t="s">
        <v>72</v>
      </c>
      <c r="B11" s="72">
        <v>33545766</v>
      </c>
      <c r="C11" s="73">
        <v>6.6280000000000002E-3</v>
      </c>
      <c r="D11" s="74">
        <v>6.6280000000000002E-3</v>
      </c>
    </row>
    <row r="12" spans="1:4" x14ac:dyDescent="0.3">
      <c r="A12" s="62" t="s">
        <v>73</v>
      </c>
      <c r="B12" s="72">
        <v>11773664</v>
      </c>
      <c r="C12" s="73">
        <v>2.3259999999999999E-3</v>
      </c>
      <c r="D12" s="74">
        <v>2.3259999999999999E-3</v>
      </c>
    </row>
    <row r="13" spans="1:4" x14ac:dyDescent="0.3">
      <c r="A13" s="63" t="s">
        <v>74</v>
      </c>
      <c r="B13" s="72">
        <v>4987290</v>
      </c>
      <c r="C13" s="73">
        <v>9.859999999999999E-4</v>
      </c>
      <c r="D13" s="74">
        <v>9.859999999999999E-4</v>
      </c>
    </row>
    <row r="14" spans="1:4" x14ac:dyDescent="0.3">
      <c r="A14" s="63" t="s">
        <v>75</v>
      </c>
      <c r="B14" s="72">
        <v>12509491</v>
      </c>
      <c r="C14" s="73">
        <v>2.4720000000000002E-3</v>
      </c>
      <c r="D14" s="74">
        <v>2.4720000000000002E-3</v>
      </c>
    </row>
    <row r="15" spans="1:4" x14ac:dyDescent="0.3">
      <c r="A15" s="63" t="s">
        <v>76</v>
      </c>
      <c r="B15" s="72">
        <v>54579417</v>
      </c>
      <c r="C15" s="73">
        <v>1.0782999999999999E-2</v>
      </c>
      <c r="D15" s="74">
        <v>1.0782999999999999E-2</v>
      </c>
    </row>
    <row r="16" spans="1:4" x14ac:dyDescent="0.3">
      <c r="A16" s="63" t="s">
        <v>77</v>
      </c>
      <c r="B16" s="72">
        <v>58532590</v>
      </c>
      <c r="C16" s="73">
        <v>1.1564E-2</v>
      </c>
      <c r="D16" s="74">
        <v>1.1564E-2</v>
      </c>
    </row>
    <row r="17" spans="1:4" x14ac:dyDescent="0.3">
      <c r="A17" s="63" t="s">
        <v>78</v>
      </c>
      <c r="B17" s="72">
        <v>45788872</v>
      </c>
      <c r="C17" s="73">
        <v>9.0469999999999995E-3</v>
      </c>
      <c r="D17" s="74">
        <v>9.0469999999999995E-3</v>
      </c>
    </row>
    <row r="18" spans="1:4" x14ac:dyDescent="0.3">
      <c r="A18" s="63" t="s">
        <v>79</v>
      </c>
      <c r="B18" s="72">
        <v>28217275</v>
      </c>
      <c r="C18" s="73">
        <v>5.5750000000000001E-3</v>
      </c>
      <c r="D18" s="74">
        <v>5.5750000000000001E-3</v>
      </c>
    </row>
    <row r="19" spans="1:4" x14ac:dyDescent="0.3">
      <c r="A19" s="63" t="s">
        <v>80</v>
      </c>
      <c r="B19" s="72">
        <v>13690057</v>
      </c>
      <c r="C19" s="73">
        <v>2.7049999999999999E-3</v>
      </c>
      <c r="D19" s="74">
        <v>2.7049999999999999E-3</v>
      </c>
    </row>
    <row r="20" spans="1:4" x14ac:dyDescent="0.3">
      <c r="A20" s="63" t="s">
        <v>81</v>
      </c>
      <c r="B20" s="72">
        <v>75164574</v>
      </c>
      <c r="C20" s="73">
        <v>1.4848999999999999E-2</v>
      </c>
      <c r="D20" s="74">
        <v>1.4848999999999999E-2</v>
      </c>
    </row>
    <row r="21" spans="1:4" x14ac:dyDescent="0.3">
      <c r="A21" s="63" t="s">
        <v>82</v>
      </c>
      <c r="B21" s="72"/>
      <c r="C21" s="73"/>
      <c r="D21" s="74"/>
    </row>
    <row r="22" spans="1:4" x14ac:dyDescent="0.3">
      <c r="A22" s="63" t="s">
        <v>107</v>
      </c>
      <c r="B22" s="72">
        <v>459994853</v>
      </c>
      <c r="C22" s="73">
        <v>9.0880000000000002E-2</v>
      </c>
      <c r="D22" s="74">
        <v>9.0880000000000002E-2</v>
      </c>
    </row>
    <row r="23" spans="1:4" ht="15.75" thickBot="1" x14ac:dyDescent="0.35">
      <c r="A23" s="63" t="s">
        <v>108</v>
      </c>
      <c r="B23" s="72"/>
      <c r="C23" s="73"/>
      <c r="D23" s="75"/>
    </row>
    <row r="24" spans="1:4" ht="16.399999999999999" thickTop="1" thickBot="1" x14ac:dyDescent="0.35">
      <c r="A24" s="64"/>
      <c r="B24" s="78">
        <v>5061544069</v>
      </c>
      <c r="C24" s="76">
        <v>1</v>
      </c>
      <c r="D24" s="77">
        <v>1</v>
      </c>
    </row>
    <row r="25" spans="1:4" x14ac:dyDescent="0.3">
      <c r="B25" s="49"/>
    </row>
  </sheetData>
  <sheetProtection algorithmName="SHA-512" hashValue="KIEBWFTCFZBTT+ljduYQTNuR1Xa0ZJODsCSIOLgD0/iWgo8s8v9+OzUuUMsj/BtQilOktkoowBjIhfBBQ7Jyww==" saltValue="NwCBBcXQi03ClvoZcneURg==" spinCount="100000" sheet="1" objects="1" scenarios="1"/>
  <mergeCells count="1">
    <mergeCell ref="A5:D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"/>
  <sheetViews>
    <sheetView workbookViewId="0">
      <selection sqref="A1:C1"/>
    </sheetView>
  </sheetViews>
  <sheetFormatPr defaultRowHeight="15.05" x14ac:dyDescent="0.3"/>
  <cols>
    <col min="1" max="1" width="21" customWidth="1"/>
    <col min="2" max="2" width="14.44140625" customWidth="1"/>
    <col min="3" max="3" width="9.5546875" customWidth="1"/>
  </cols>
  <sheetData>
    <row r="1" spans="1:3" ht="33.049999999999997" customHeight="1" x14ac:dyDescent="0.3">
      <c r="A1" s="85" t="s">
        <v>68</v>
      </c>
      <c r="B1" s="86"/>
      <c r="C1" s="86"/>
    </row>
    <row r="2" spans="1:3" ht="5.4" customHeight="1" thickBot="1" x14ac:dyDescent="0.35">
      <c r="A2" s="35"/>
      <c r="B2" s="36"/>
      <c r="C2" s="36"/>
    </row>
    <row r="3" spans="1:3" ht="45.85" thickBot="1" x14ac:dyDescent="0.35">
      <c r="A3" s="19" t="s">
        <v>18</v>
      </c>
      <c r="B3" s="20" t="s">
        <v>92</v>
      </c>
      <c r="C3" s="21" t="s">
        <v>93</v>
      </c>
    </row>
    <row r="4" spans="1:3" x14ac:dyDescent="0.3">
      <c r="A4" s="11"/>
      <c r="B4" s="8"/>
      <c r="C4" s="12"/>
    </row>
    <row r="5" spans="1:3" x14ac:dyDescent="0.3">
      <c r="A5" s="11"/>
      <c r="B5" s="8"/>
      <c r="C5" s="12"/>
    </row>
    <row r="6" spans="1:3" x14ac:dyDescent="0.3">
      <c r="A6" s="11"/>
      <c r="B6" s="8"/>
      <c r="C6" s="12"/>
    </row>
    <row r="7" spans="1:3" x14ac:dyDescent="0.3">
      <c r="A7" s="11"/>
      <c r="B7" s="8"/>
      <c r="C7" s="12"/>
    </row>
    <row r="8" spans="1:3" x14ac:dyDescent="0.3">
      <c r="A8" s="11"/>
      <c r="B8" s="8"/>
      <c r="C8" s="12"/>
    </row>
    <row r="9" spans="1:3" ht="15.75" thickBot="1" x14ac:dyDescent="0.35">
      <c r="A9" s="18"/>
      <c r="B9" s="37" t="s">
        <v>64</v>
      </c>
      <c r="C9" s="38">
        <f>SUM(C4:C8)</f>
        <v>0</v>
      </c>
    </row>
  </sheetData>
  <sheetProtection algorithmName="SHA-512" hashValue="81jD7Ce1m+N6fO7T+GqP4PGFpJtwP0i7AYcRmhDpuyh4tsVBd8sC81fuPCJJ4CpZt1GfgPLFbCauStUImddRzw==" saltValue="ix2cv9X3tD352PqqFg4F8Q==" spinCount="100000" sheet="1" objects="1" scenarios="1"/>
  <mergeCells count="1">
    <mergeCell ref="A1:C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F8"/>
  <sheetViews>
    <sheetView workbookViewId="0">
      <selection sqref="A1:C1"/>
    </sheetView>
  </sheetViews>
  <sheetFormatPr defaultRowHeight="15.05" x14ac:dyDescent="0.3"/>
  <cols>
    <col min="1" max="1" width="21.44140625" customWidth="1"/>
    <col min="2" max="2" width="14.109375" customWidth="1"/>
  </cols>
  <sheetData>
    <row r="1" spans="1:6" ht="33.049999999999997" customHeight="1" x14ac:dyDescent="0.3">
      <c r="A1" s="85" t="s">
        <v>69</v>
      </c>
      <c r="B1" s="86"/>
      <c r="C1" s="86"/>
    </row>
    <row r="2" spans="1:6" ht="5.4" customHeight="1" thickBot="1" x14ac:dyDescent="0.35">
      <c r="A2" s="35"/>
      <c r="B2" s="36"/>
      <c r="C2" s="36"/>
    </row>
    <row r="3" spans="1:6" ht="45.85" thickBot="1" x14ac:dyDescent="0.35">
      <c r="A3" s="19" t="s">
        <v>18</v>
      </c>
      <c r="B3" s="20" t="s">
        <v>92</v>
      </c>
      <c r="C3" s="21" t="s">
        <v>93</v>
      </c>
    </row>
    <row r="4" spans="1:6" x14ac:dyDescent="0.3">
      <c r="A4" s="11" t="s">
        <v>84</v>
      </c>
      <c r="B4" s="27">
        <v>40543</v>
      </c>
      <c r="C4" s="28">
        <v>26</v>
      </c>
      <c r="D4" s="3"/>
      <c r="E4" s="3"/>
      <c r="F4" s="3"/>
    </row>
    <row r="5" spans="1:6" x14ac:dyDescent="0.3">
      <c r="A5" s="11"/>
      <c r="B5" s="8"/>
      <c r="C5" s="12"/>
    </row>
    <row r="6" spans="1:6" x14ac:dyDescent="0.3">
      <c r="A6" s="11"/>
      <c r="B6" s="8"/>
      <c r="C6" s="12"/>
    </row>
    <row r="7" spans="1:6" x14ac:dyDescent="0.3">
      <c r="A7" s="11"/>
      <c r="B7" s="8"/>
      <c r="C7" s="12"/>
    </row>
    <row r="8" spans="1:6" ht="15.75" thickBot="1" x14ac:dyDescent="0.35">
      <c r="A8" s="18"/>
      <c r="B8" s="39" t="s">
        <v>64</v>
      </c>
      <c r="C8" s="40">
        <f>SUM(C4:C7)</f>
        <v>26</v>
      </c>
    </row>
  </sheetData>
  <sheetProtection algorithmName="SHA-512" hashValue="V8Qj+YkHohZXs9LjFKn/4ClD3RUw3R+w670JMm5rrOJt1Cd1mjYf/bfQh4ERx6IsEx0DXBHtlIHrzirt+JQq9A==" saltValue="5XVuJFvm0K8Ux/ZMvLWB6g==" spinCount="100000" sheet="1" objects="1" scenarios="1"/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C8"/>
  <sheetViews>
    <sheetView workbookViewId="0">
      <selection activeCell="C25" sqref="C25"/>
    </sheetView>
  </sheetViews>
  <sheetFormatPr defaultRowHeight="15.05" x14ac:dyDescent="0.3"/>
  <cols>
    <col min="1" max="1" width="23.6640625" customWidth="1"/>
    <col min="2" max="2" width="14" customWidth="1"/>
  </cols>
  <sheetData>
    <row r="1" spans="1:3" ht="33.049999999999997" customHeight="1" x14ac:dyDescent="0.3">
      <c r="A1" s="85" t="s">
        <v>70</v>
      </c>
      <c r="B1" s="86"/>
      <c r="C1" s="86"/>
    </row>
    <row r="2" spans="1:3" ht="5.4" customHeight="1" thickBot="1" x14ac:dyDescent="0.35">
      <c r="A2" s="35"/>
      <c r="B2" s="36"/>
      <c r="C2" s="36"/>
    </row>
    <row r="3" spans="1:3" ht="45.85" thickBot="1" x14ac:dyDescent="0.35">
      <c r="A3" s="19" t="s">
        <v>18</v>
      </c>
      <c r="B3" s="20" t="s">
        <v>92</v>
      </c>
      <c r="C3" s="21" t="s">
        <v>93</v>
      </c>
    </row>
    <row r="4" spans="1:3" x14ac:dyDescent="0.3">
      <c r="A4" s="11" t="s">
        <v>56</v>
      </c>
      <c r="B4" s="27">
        <v>40391</v>
      </c>
      <c r="C4" s="28">
        <v>200</v>
      </c>
    </row>
    <row r="5" spans="1:3" x14ac:dyDescent="0.3">
      <c r="A5" s="11" t="s">
        <v>57</v>
      </c>
      <c r="B5" s="27">
        <v>41039</v>
      </c>
      <c r="C5" s="28">
        <v>200</v>
      </c>
    </row>
    <row r="6" spans="1:3" x14ac:dyDescent="0.3">
      <c r="A6" s="11"/>
      <c r="B6" s="8"/>
      <c r="C6" s="12"/>
    </row>
    <row r="7" spans="1:3" x14ac:dyDescent="0.3">
      <c r="A7" s="11"/>
      <c r="B7" s="8"/>
      <c r="C7" s="12"/>
    </row>
    <row r="8" spans="1:3" ht="15.75" thickBot="1" x14ac:dyDescent="0.35">
      <c r="A8" s="18"/>
      <c r="B8" s="39" t="s">
        <v>64</v>
      </c>
      <c r="C8" s="40">
        <f>SUM(C4:C7)</f>
        <v>400</v>
      </c>
    </row>
  </sheetData>
  <sheetProtection algorithmName="SHA-512" hashValue="jPZsamBPTjNpEOChiENMbBpUcjXBa2p3myWzeS8ObwXqtECWAM6k6KH+/eessWmETHGJFm1aST0yYxDbIzvM2w==" saltValue="1qurwBAcD8fexL0cJWe8Hg==" spinCount="100000" sheet="1" objects="1" scenarios="1"/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2"/>
  <sheetViews>
    <sheetView workbookViewId="0">
      <selection activeCell="A29" sqref="A29"/>
    </sheetView>
  </sheetViews>
  <sheetFormatPr defaultRowHeight="15.05" x14ac:dyDescent="0.3"/>
  <cols>
    <col min="1" max="1" width="30.6640625" customWidth="1"/>
    <col min="2" max="2" width="15" style="2" customWidth="1"/>
    <col min="3" max="3" width="13.88671875" style="49" customWidth="1"/>
    <col min="5" max="5" width="16.33203125" customWidth="1"/>
    <col min="6" max="6" width="13.33203125" customWidth="1"/>
  </cols>
  <sheetData>
    <row r="1" spans="1:7" ht="33.049999999999997" customHeight="1" x14ac:dyDescent="0.3">
      <c r="A1" s="85" t="s">
        <v>71</v>
      </c>
      <c r="B1" s="86"/>
      <c r="C1" s="86"/>
    </row>
    <row r="2" spans="1:7" ht="5.4" customHeight="1" thickBot="1" x14ac:dyDescent="0.35">
      <c r="A2" s="35"/>
      <c r="B2" s="42"/>
      <c r="C2" s="45"/>
    </row>
    <row r="3" spans="1:7" ht="30.8" thickBot="1" x14ac:dyDescent="0.35">
      <c r="A3" s="19" t="s">
        <v>18</v>
      </c>
      <c r="B3" s="43" t="s">
        <v>92</v>
      </c>
      <c r="C3" s="46" t="s">
        <v>93</v>
      </c>
    </row>
    <row r="4" spans="1:7" x14ac:dyDescent="0.3">
      <c r="A4" s="11" t="s">
        <v>21</v>
      </c>
      <c r="B4" s="27">
        <v>40529</v>
      </c>
      <c r="C4" s="47">
        <v>32</v>
      </c>
    </row>
    <row r="5" spans="1:7" x14ac:dyDescent="0.3">
      <c r="A5" s="11" t="s">
        <v>22</v>
      </c>
      <c r="B5" s="27">
        <v>40504</v>
      </c>
      <c r="C5" s="47">
        <v>680</v>
      </c>
    </row>
    <row r="6" spans="1:7" x14ac:dyDescent="0.3">
      <c r="A6" s="11" t="s">
        <v>103</v>
      </c>
      <c r="B6" s="27">
        <v>42488</v>
      </c>
      <c r="C6" s="47">
        <v>2200</v>
      </c>
    </row>
    <row r="7" spans="1:7" x14ac:dyDescent="0.3">
      <c r="A7" s="11" t="s">
        <v>119</v>
      </c>
      <c r="B7" s="27">
        <v>43734</v>
      </c>
      <c r="C7" s="47">
        <v>2200</v>
      </c>
    </row>
    <row r="8" spans="1:7" x14ac:dyDescent="0.3">
      <c r="A8" s="11" t="s">
        <v>23</v>
      </c>
      <c r="B8" s="27">
        <v>42188</v>
      </c>
      <c r="C8" s="47">
        <v>2000</v>
      </c>
    </row>
    <row r="9" spans="1:7" x14ac:dyDescent="0.3">
      <c r="A9" s="11" t="s">
        <v>54</v>
      </c>
      <c r="B9" s="27">
        <v>41730</v>
      </c>
      <c r="C9" s="47">
        <v>375</v>
      </c>
    </row>
    <row r="10" spans="1:7" x14ac:dyDescent="0.3">
      <c r="A10" s="11" t="s">
        <v>24</v>
      </c>
      <c r="B10" s="27">
        <v>41264</v>
      </c>
      <c r="C10" s="47">
        <v>865</v>
      </c>
    </row>
    <row r="11" spans="1:7" x14ac:dyDescent="0.3">
      <c r="A11" s="11" t="s">
        <v>25</v>
      </c>
      <c r="B11" s="27">
        <v>42209</v>
      </c>
      <c r="C11" s="60">
        <v>2000</v>
      </c>
    </row>
    <row r="12" spans="1:7" x14ac:dyDescent="0.3">
      <c r="A12" s="11" t="s">
        <v>26</v>
      </c>
      <c r="B12" s="27">
        <v>41822</v>
      </c>
      <c r="C12" s="47">
        <v>2000</v>
      </c>
      <c r="D12" s="3"/>
      <c r="E12" s="3"/>
      <c r="G12" s="2"/>
    </row>
    <row r="13" spans="1:7" x14ac:dyDescent="0.3">
      <c r="A13" s="11" t="s">
        <v>27</v>
      </c>
      <c r="B13" s="27">
        <v>41975</v>
      </c>
      <c r="C13" s="47">
        <v>2000</v>
      </c>
      <c r="D13" s="3"/>
      <c r="E13" s="3"/>
      <c r="G13" s="2"/>
    </row>
    <row r="14" spans="1:7" x14ac:dyDescent="0.3">
      <c r="A14" s="11" t="s">
        <v>28</v>
      </c>
      <c r="B14" s="27">
        <v>41863</v>
      </c>
      <c r="C14" s="47">
        <v>2200</v>
      </c>
      <c r="D14" s="3"/>
      <c r="E14" s="3"/>
      <c r="G14" s="2"/>
    </row>
    <row r="15" spans="1:7" x14ac:dyDescent="0.3">
      <c r="A15" s="11" t="s">
        <v>29</v>
      </c>
      <c r="B15" s="27">
        <v>41824</v>
      </c>
      <c r="C15" s="47">
        <v>2000</v>
      </c>
      <c r="D15" s="3"/>
      <c r="E15" s="3"/>
      <c r="G15" s="2"/>
    </row>
    <row r="16" spans="1:7" x14ac:dyDescent="0.3">
      <c r="A16" s="11" t="s">
        <v>30</v>
      </c>
      <c r="B16" s="27">
        <v>42118</v>
      </c>
      <c r="C16" s="47">
        <v>800</v>
      </c>
      <c r="D16" s="3"/>
      <c r="E16" s="3"/>
      <c r="G16" s="2"/>
    </row>
    <row r="17" spans="1:7" x14ac:dyDescent="0.3">
      <c r="A17" s="11" t="s">
        <v>31</v>
      </c>
      <c r="B17" s="27">
        <v>41521</v>
      </c>
      <c r="C17" s="47">
        <v>2000</v>
      </c>
      <c r="D17" s="3"/>
      <c r="E17" s="3"/>
      <c r="G17" s="2"/>
    </row>
    <row r="18" spans="1:7" x14ac:dyDescent="0.3">
      <c r="A18" s="11" t="s">
        <v>32</v>
      </c>
      <c r="B18" s="27">
        <v>40499</v>
      </c>
      <c r="C18" s="47">
        <v>450</v>
      </c>
      <c r="D18" s="3"/>
      <c r="E18" s="3"/>
      <c r="G18" s="2"/>
    </row>
    <row r="19" spans="1:7" x14ac:dyDescent="0.3">
      <c r="A19" s="11" t="s">
        <v>33</v>
      </c>
      <c r="B19" s="27">
        <v>41030</v>
      </c>
      <c r="C19" s="47">
        <v>150</v>
      </c>
      <c r="D19" s="3"/>
      <c r="E19" s="3"/>
      <c r="G19" s="2"/>
    </row>
    <row r="20" spans="1:7" x14ac:dyDescent="0.3">
      <c r="A20" s="11" t="s">
        <v>34</v>
      </c>
      <c r="B20" s="27">
        <v>40512</v>
      </c>
      <c r="C20" s="47">
        <v>1047</v>
      </c>
      <c r="D20" s="3"/>
      <c r="E20" s="3"/>
      <c r="G20" s="2"/>
    </row>
    <row r="21" spans="1:7" x14ac:dyDescent="0.3">
      <c r="A21" s="11" t="s">
        <v>35</v>
      </c>
      <c r="B21" s="27">
        <v>41159</v>
      </c>
      <c r="C21" s="47">
        <v>450</v>
      </c>
      <c r="D21" s="3"/>
      <c r="E21" s="3"/>
      <c r="G21" s="2"/>
    </row>
    <row r="22" spans="1:7" x14ac:dyDescent="0.3">
      <c r="A22" s="11" t="s">
        <v>36</v>
      </c>
      <c r="B22" s="27">
        <v>40360</v>
      </c>
      <c r="C22" s="47">
        <v>600</v>
      </c>
      <c r="D22" s="3"/>
      <c r="E22" s="3"/>
      <c r="G22" s="2"/>
    </row>
    <row r="23" spans="1:7" x14ac:dyDescent="0.3">
      <c r="A23" s="11" t="s">
        <v>37</v>
      </c>
      <c r="B23" s="27">
        <v>40850</v>
      </c>
      <c r="C23" s="47">
        <v>225</v>
      </c>
      <c r="D23" s="3"/>
      <c r="E23" s="3"/>
      <c r="G23" s="2"/>
    </row>
    <row r="24" spans="1:7" x14ac:dyDescent="0.3">
      <c r="A24" s="11" t="s">
        <v>38</v>
      </c>
      <c r="B24" s="27">
        <v>40933</v>
      </c>
      <c r="C24" s="47">
        <v>48</v>
      </c>
      <c r="D24" s="3"/>
      <c r="E24" s="3"/>
      <c r="G24" s="2"/>
    </row>
    <row r="25" spans="1:7" x14ac:dyDescent="0.3">
      <c r="A25" s="11" t="s">
        <v>39</v>
      </c>
      <c r="B25" s="27">
        <v>41681</v>
      </c>
      <c r="C25" s="47">
        <v>2166</v>
      </c>
      <c r="D25" s="3"/>
      <c r="E25" s="3"/>
      <c r="G25" s="2"/>
    </row>
    <row r="26" spans="1:7" x14ac:dyDescent="0.3">
      <c r="A26" s="11" t="s">
        <v>111</v>
      </c>
      <c r="B26" s="27">
        <v>43090</v>
      </c>
      <c r="C26" s="47">
        <v>2200</v>
      </c>
      <c r="D26" s="3"/>
      <c r="E26" s="3"/>
      <c r="G26" s="2"/>
    </row>
    <row r="27" spans="1:7" x14ac:dyDescent="0.3">
      <c r="A27" s="11" t="s">
        <v>40</v>
      </c>
      <c r="B27" s="27">
        <v>40917</v>
      </c>
      <c r="C27" s="47">
        <v>138</v>
      </c>
      <c r="D27" s="3"/>
      <c r="E27" s="3"/>
      <c r="G27" s="2"/>
    </row>
    <row r="28" spans="1:7" x14ac:dyDescent="0.3">
      <c r="A28" s="11" t="s">
        <v>41</v>
      </c>
      <c r="B28" s="27">
        <v>40906</v>
      </c>
      <c r="C28" s="47">
        <v>16</v>
      </c>
      <c r="D28" s="3"/>
      <c r="E28" s="3"/>
      <c r="G28" s="2"/>
    </row>
    <row r="29" spans="1:7" x14ac:dyDescent="0.3">
      <c r="A29" s="58" t="s">
        <v>110</v>
      </c>
      <c r="B29" s="59">
        <v>42977</v>
      </c>
      <c r="C29" s="60">
        <v>2180</v>
      </c>
      <c r="D29" s="3"/>
      <c r="E29" s="3"/>
      <c r="G29" s="2"/>
    </row>
    <row r="30" spans="1:7" x14ac:dyDescent="0.3">
      <c r="A30" s="58" t="s">
        <v>109</v>
      </c>
      <c r="B30" s="59">
        <v>42734</v>
      </c>
      <c r="C30" s="60">
        <v>2200</v>
      </c>
      <c r="D30" s="3"/>
      <c r="E30" s="3"/>
      <c r="G30" s="2"/>
    </row>
    <row r="31" spans="1:7" x14ac:dyDescent="0.3">
      <c r="A31" s="11" t="s">
        <v>53</v>
      </c>
      <c r="B31" s="27">
        <v>40360</v>
      </c>
      <c r="C31" s="47">
        <v>300</v>
      </c>
      <c r="D31" s="3"/>
      <c r="E31" s="3"/>
      <c r="G31" s="2"/>
    </row>
    <row r="32" spans="1:7" x14ac:dyDescent="0.3">
      <c r="A32" s="11" t="s">
        <v>42</v>
      </c>
      <c r="B32" s="27">
        <v>40697</v>
      </c>
      <c r="C32" s="47">
        <v>2206</v>
      </c>
      <c r="D32" s="3"/>
      <c r="E32" s="3"/>
      <c r="G32" s="2"/>
    </row>
    <row r="33" spans="1:7" x14ac:dyDescent="0.3">
      <c r="A33" s="11" t="s">
        <v>43</v>
      </c>
      <c r="B33" s="27">
        <v>40909</v>
      </c>
      <c r="C33" s="47">
        <v>2000</v>
      </c>
      <c r="D33" s="3"/>
      <c r="E33" s="3"/>
      <c r="G33" s="2"/>
    </row>
    <row r="34" spans="1:7" x14ac:dyDescent="0.3">
      <c r="A34" s="11" t="s">
        <v>44</v>
      </c>
      <c r="B34" s="27">
        <v>42011</v>
      </c>
      <c r="C34" s="47">
        <v>1000</v>
      </c>
      <c r="D34" s="3"/>
      <c r="E34" s="3"/>
      <c r="G34" s="2"/>
    </row>
    <row r="35" spans="1:7" x14ac:dyDescent="0.3">
      <c r="A35" s="11" t="s">
        <v>45</v>
      </c>
      <c r="B35" s="27">
        <v>41585</v>
      </c>
      <c r="C35" s="47">
        <v>2000</v>
      </c>
      <c r="D35" s="3"/>
      <c r="E35" s="3"/>
      <c r="G35" s="2"/>
    </row>
    <row r="36" spans="1:7" x14ac:dyDescent="0.3">
      <c r="A36" s="11" t="s">
        <v>46</v>
      </c>
      <c r="B36" s="27">
        <v>42478</v>
      </c>
      <c r="C36" s="47">
        <v>2000</v>
      </c>
      <c r="D36" s="3"/>
      <c r="E36" s="3"/>
      <c r="G36" s="2"/>
    </row>
    <row r="37" spans="1:7" x14ac:dyDescent="0.3">
      <c r="A37" s="11" t="s">
        <v>47</v>
      </c>
      <c r="B37" s="27">
        <v>41122</v>
      </c>
      <c r="C37" s="47">
        <v>2100</v>
      </c>
      <c r="D37" s="3"/>
      <c r="E37" s="3"/>
      <c r="G37" s="2"/>
    </row>
    <row r="38" spans="1:7" x14ac:dyDescent="0.3">
      <c r="A38" s="11" t="s">
        <v>48</v>
      </c>
      <c r="B38" s="27">
        <v>41904</v>
      </c>
      <c r="C38" s="47">
        <v>2000</v>
      </c>
      <c r="D38" s="3"/>
      <c r="E38" s="3"/>
      <c r="G38" s="2"/>
    </row>
    <row r="39" spans="1:7" x14ac:dyDescent="0.3">
      <c r="A39" s="11" t="s">
        <v>102</v>
      </c>
      <c r="B39" s="27">
        <v>42486</v>
      </c>
      <c r="C39" s="47">
        <v>960</v>
      </c>
      <c r="D39" s="3"/>
      <c r="E39" s="3"/>
      <c r="G39" s="2"/>
    </row>
    <row r="40" spans="1:7" x14ac:dyDescent="0.3">
      <c r="A40" s="11" t="s">
        <v>124</v>
      </c>
      <c r="B40" s="27">
        <v>43819</v>
      </c>
      <c r="C40" s="47">
        <v>2200</v>
      </c>
      <c r="D40" s="3"/>
      <c r="E40" s="3"/>
      <c r="G40" s="2"/>
    </row>
    <row r="41" spans="1:7" x14ac:dyDescent="0.3">
      <c r="A41" s="11" t="s">
        <v>50</v>
      </c>
      <c r="B41" s="27">
        <v>41852</v>
      </c>
      <c r="C41" s="47">
        <v>225</v>
      </c>
      <c r="D41" s="3"/>
      <c r="E41" s="3"/>
      <c r="G41" s="2"/>
    </row>
    <row r="42" spans="1:7" x14ac:dyDescent="0.3">
      <c r="A42" s="11" t="s">
        <v>49</v>
      </c>
      <c r="B42" s="27">
        <v>40391</v>
      </c>
      <c r="C42" s="47">
        <v>225</v>
      </c>
      <c r="D42" s="3"/>
      <c r="F42" s="2"/>
      <c r="G42" s="3"/>
    </row>
    <row r="43" spans="1:7" x14ac:dyDescent="0.3">
      <c r="A43" s="11" t="s">
        <v>51</v>
      </c>
      <c r="B43" s="27">
        <v>41942</v>
      </c>
      <c r="C43" s="47">
        <v>2200</v>
      </c>
    </row>
    <row r="44" spans="1:7" x14ac:dyDescent="0.3">
      <c r="A44" s="11" t="s">
        <v>52</v>
      </c>
      <c r="B44" s="27">
        <v>41201</v>
      </c>
      <c r="C44" s="47">
        <v>2166</v>
      </c>
    </row>
    <row r="45" spans="1:7" x14ac:dyDescent="0.3">
      <c r="A45" s="58"/>
      <c r="B45" s="59"/>
      <c r="C45" s="60"/>
    </row>
    <row r="46" spans="1:7" x14ac:dyDescent="0.3">
      <c r="A46" s="11"/>
      <c r="B46" s="27"/>
      <c r="C46" s="47"/>
    </row>
    <row r="47" spans="1:7" x14ac:dyDescent="0.3">
      <c r="A47" s="11"/>
      <c r="B47" s="27"/>
      <c r="C47" s="47"/>
    </row>
    <row r="48" spans="1:7" x14ac:dyDescent="0.3">
      <c r="A48" s="11"/>
      <c r="B48" s="27"/>
      <c r="C48" s="47"/>
    </row>
    <row r="49" spans="1:3" x14ac:dyDescent="0.3">
      <c r="A49" s="11"/>
      <c r="B49" s="27"/>
      <c r="C49" s="47"/>
    </row>
    <row r="50" spans="1:3" x14ac:dyDescent="0.3">
      <c r="A50" s="11"/>
      <c r="B50" s="27"/>
      <c r="C50" s="47"/>
    </row>
    <row r="51" spans="1:3" x14ac:dyDescent="0.3">
      <c r="A51" s="11"/>
      <c r="B51" s="27"/>
      <c r="C51" s="47"/>
    </row>
    <row r="52" spans="1:3" ht="15.75" thickBot="1" x14ac:dyDescent="0.35">
      <c r="A52" s="18"/>
      <c r="B52" s="44" t="s">
        <v>64</v>
      </c>
      <c r="C52" s="48">
        <f>SUM(C4:C51)</f>
        <v>54804</v>
      </c>
    </row>
  </sheetData>
  <sheetProtection algorithmName="SHA-512" hashValue="/Mq3fF9xD2BJ6Qa9AA/CCQSwO7oIuNgeo+8g0lT/gokV7yI0tTd+GjorgD81al7HoQQSWn0ozD4T39hkwsJAfA==" saltValue="ZlQAdtPtbbHG4ibf3FuQRQ==" spinCount="100000" sheet="1" objects="1" scenarios="1"/>
  <sortState xmlns:xlrd2="http://schemas.microsoft.com/office/spreadsheetml/2017/richdata2" ref="A4:C41">
    <sortCondition ref="A4:A41"/>
  </sortState>
  <mergeCells count="1">
    <mergeCell ref="A1:C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9"/>
  <sheetViews>
    <sheetView workbookViewId="0">
      <selection sqref="A1:C1"/>
    </sheetView>
  </sheetViews>
  <sheetFormatPr defaultRowHeight="15.05" x14ac:dyDescent="0.3"/>
  <cols>
    <col min="1" max="1" width="26" customWidth="1"/>
    <col min="2" max="2" width="14.109375" customWidth="1"/>
    <col min="3" max="3" width="9.109375" customWidth="1"/>
  </cols>
  <sheetData>
    <row r="1" spans="1:8" ht="33.049999999999997" customHeight="1" x14ac:dyDescent="0.3">
      <c r="A1" s="85" t="s">
        <v>72</v>
      </c>
      <c r="B1" s="86"/>
      <c r="C1" s="86"/>
    </row>
    <row r="2" spans="1:8" ht="5.4" customHeight="1" thickBot="1" x14ac:dyDescent="0.35">
      <c r="A2" s="35"/>
      <c r="B2" s="36"/>
      <c r="C2" s="36"/>
    </row>
    <row r="3" spans="1:8" ht="45.85" thickBot="1" x14ac:dyDescent="0.35">
      <c r="A3" s="19" t="s">
        <v>18</v>
      </c>
      <c r="B3" s="20" t="s">
        <v>92</v>
      </c>
      <c r="C3" s="21" t="s">
        <v>93</v>
      </c>
    </row>
    <row r="4" spans="1:8" x14ac:dyDescent="0.3">
      <c r="A4" s="11"/>
      <c r="B4" s="8"/>
      <c r="C4" s="12"/>
    </row>
    <row r="5" spans="1:8" x14ac:dyDescent="0.3">
      <c r="A5" s="11" t="s">
        <v>99</v>
      </c>
      <c r="B5" s="27">
        <v>41103</v>
      </c>
      <c r="C5" s="28">
        <v>150</v>
      </c>
      <c r="H5" s="3"/>
    </row>
    <row r="6" spans="1:8" x14ac:dyDescent="0.3">
      <c r="B6" s="8"/>
      <c r="C6" s="12"/>
    </row>
    <row r="7" spans="1:8" x14ac:dyDescent="0.3">
      <c r="A7" s="11"/>
      <c r="B7" s="8"/>
      <c r="C7" s="12"/>
    </row>
    <row r="8" spans="1:8" x14ac:dyDescent="0.3">
      <c r="A8" s="11"/>
      <c r="B8" s="8"/>
      <c r="C8" s="12"/>
    </row>
    <row r="9" spans="1:8" ht="15.75" thickBot="1" x14ac:dyDescent="0.35">
      <c r="A9" s="18"/>
      <c r="B9" s="37" t="s">
        <v>64</v>
      </c>
      <c r="C9" s="38">
        <f>SUM(C4:C8)</f>
        <v>150</v>
      </c>
    </row>
  </sheetData>
  <sheetProtection algorithmName="SHA-512" hashValue="IBT4+Z/kZezyI2sfGbG/EtFjpyLVuN/9D5qC5DzuOo8uWmCPSSlewstt94RSbl0/coHFftmWlqlupGbbYCzs3g==" saltValue="Se2fu0M2QF7StEr2x9O9qg==" spinCount="100000" sheet="1" objects="1" scenarios="1"/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"/>
  <sheetViews>
    <sheetView workbookViewId="0">
      <selection sqref="A1:C1"/>
    </sheetView>
  </sheetViews>
  <sheetFormatPr defaultRowHeight="15.05" x14ac:dyDescent="0.3"/>
  <cols>
    <col min="1" max="1" width="20.88671875" customWidth="1"/>
    <col min="2" max="2" width="19.109375" customWidth="1"/>
  </cols>
  <sheetData>
    <row r="1" spans="1:3" ht="33.049999999999997" customHeight="1" x14ac:dyDescent="0.3">
      <c r="A1" s="85" t="s">
        <v>73</v>
      </c>
      <c r="B1" s="86"/>
      <c r="C1" s="86"/>
    </row>
    <row r="2" spans="1:3" ht="5.4" customHeight="1" thickBot="1" x14ac:dyDescent="0.35">
      <c r="A2" s="35"/>
      <c r="B2" s="36"/>
      <c r="C2" s="36"/>
    </row>
    <row r="3" spans="1:3" ht="45.85" thickBot="1" x14ac:dyDescent="0.35">
      <c r="A3" s="19" t="s">
        <v>18</v>
      </c>
      <c r="B3" s="20" t="s">
        <v>92</v>
      </c>
      <c r="C3" s="21" t="s">
        <v>93</v>
      </c>
    </row>
    <row r="4" spans="1:3" x14ac:dyDescent="0.3">
      <c r="A4" s="11"/>
      <c r="B4" s="8"/>
      <c r="C4" s="12"/>
    </row>
    <row r="5" spans="1:3" x14ac:dyDescent="0.3">
      <c r="A5" s="11"/>
      <c r="B5" s="8"/>
      <c r="C5" s="12"/>
    </row>
    <row r="6" spans="1:3" x14ac:dyDescent="0.3">
      <c r="A6" s="11"/>
      <c r="B6" s="8"/>
      <c r="C6" s="12"/>
    </row>
    <row r="7" spans="1:3" x14ac:dyDescent="0.3">
      <c r="A7" s="11"/>
      <c r="B7" s="8"/>
      <c r="C7" s="12"/>
    </row>
    <row r="8" spans="1:3" x14ac:dyDescent="0.3">
      <c r="A8" s="11"/>
      <c r="B8" s="8"/>
      <c r="C8" s="12"/>
    </row>
    <row r="9" spans="1:3" ht="15.75" thickBot="1" x14ac:dyDescent="0.35">
      <c r="A9" s="18"/>
      <c r="B9" s="37" t="s">
        <v>64</v>
      </c>
      <c r="C9" s="38">
        <f>SUM(C4:C8)</f>
        <v>0</v>
      </c>
    </row>
  </sheetData>
  <sheetProtection algorithmName="SHA-512" hashValue="y4FPopCdQyadl0X3hWdY943G5crYtlu8Vh8RqP8zVPaVcOBQ5oYAl2BaTwlPGgPj3vktgAOo8xCs+7p0b+R3Dw==" saltValue="FIKgGsu8FAtrUMg2JfnZKw==" spinCount="100000" sheet="1" objects="1" scenarios="1"/>
  <mergeCells count="1">
    <mergeCell ref="A1: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9"/>
  <sheetViews>
    <sheetView workbookViewId="0">
      <selection sqref="A1:C1"/>
    </sheetView>
  </sheetViews>
  <sheetFormatPr defaultRowHeight="15.05" x14ac:dyDescent="0.3"/>
  <cols>
    <col min="1" max="1" width="21.33203125" customWidth="1"/>
    <col min="2" max="2" width="19.109375" customWidth="1"/>
  </cols>
  <sheetData>
    <row r="1" spans="1:3" ht="33.049999999999997" customHeight="1" x14ac:dyDescent="0.3">
      <c r="A1" s="85" t="s">
        <v>74</v>
      </c>
      <c r="B1" s="86"/>
      <c r="C1" s="86"/>
    </row>
    <row r="2" spans="1:3" ht="5.4" customHeight="1" thickBot="1" x14ac:dyDescent="0.35">
      <c r="A2" s="35"/>
      <c r="B2" s="36"/>
      <c r="C2" s="36"/>
    </row>
    <row r="3" spans="1:3" ht="45.85" thickBot="1" x14ac:dyDescent="0.35">
      <c r="A3" s="19" t="s">
        <v>18</v>
      </c>
      <c r="B3" s="20" t="s">
        <v>92</v>
      </c>
      <c r="C3" s="21" t="s">
        <v>93</v>
      </c>
    </row>
    <row r="4" spans="1:3" x14ac:dyDescent="0.3">
      <c r="A4" s="11"/>
      <c r="B4" s="8"/>
      <c r="C4" s="12"/>
    </row>
    <row r="5" spans="1:3" x14ac:dyDescent="0.3">
      <c r="A5" s="11"/>
      <c r="B5" s="8"/>
      <c r="C5" s="12"/>
    </row>
    <row r="6" spans="1:3" x14ac:dyDescent="0.3">
      <c r="A6" s="11"/>
      <c r="B6" s="8"/>
      <c r="C6" s="12"/>
    </row>
    <row r="7" spans="1:3" x14ac:dyDescent="0.3">
      <c r="A7" s="11"/>
      <c r="B7" s="8"/>
      <c r="C7" s="12"/>
    </row>
    <row r="8" spans="1:3" x14ac:dyDescent="0.3">
      <c r="A8" s="11"/>
      <c r="B8" s="8"/>
      <c r="C8" s="12"/>
    </row>
    <row r="9" spans="1:3" ht="15.75" thickBot="1" x14ac:dyDescent="0.35">
      <c r="A9" s="18"/>
      <c r="B9" s="37" t="s">
        <v>64</v>
      </c>
      <c r="C9" s="38">
        <f>SUM(C4:C8)</f>
        <v>0</v>
      </c>
    </row>
  </sheetData>
  <sheetProtection algorithmName="SHA-512" hashValue="S8GzCNcyc/tM4hilTRQekalh+9PIW+bSLPti20YDoSSNDGsBnJNjhwk/VohwybkA4trQUPQEmVjIbKah1fXcxg==" saltValue="nKKAaQC2FdBVs+ynluHV4Q==" spinCount="100000" sheet="1" objects="1" scenarios="1"/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Overview</vt:lpstr>
      <vt:lpstr>2019-2020 JAN-OCT Pro rata</vt:lpstr>
      <vt:lpstr>Barton</vt:lpstr>
      <vt:lpstr>BED</vt:lpstr>
      <vt:lpstr>Enosburg</vt:lpstr>
      <vt:lpstr>GMP</vt:lpstr>
      <vt:lpstr>Hardwick</vt:lpstr>
      <vt:lpstr>Hyde Park</vt:lpstr>
      <vt:lpstr>Jacksonville</vt:lpstr>
      <vt:lpstr>Johnson</vt:lpstr>
      <vt:lpstr>Ludlow</vt:lpstr>
      <vt:lpstr>Lyndonville</vt:lpstr>
      <vt:lpstr>Morrisville</vt:lpstr>
      <vt:lpstr>Northfield</vt:lpstr>
      <vt:lpstr>Orleans</vt:lpstr>
      <vt:lpstr>Stowe</vt:lpstr>
      <vt:lpstr>VEC</vt:lpstr>
      <vt:lpstr>WEC</vt:lpstr>
      <vt:lpstr>Swanton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jspencer</dc:creator>
  <cp:lastModifiedBy>Ioana Drew</cp:lastModifiedBy>
  <cp:lastPrinted>2017-01-11T23:10:05Z</cp:lastPrinted>
  <dcterms:created xsi:type="dcterms:W3CDTF">2016-04-16T02:13:16Z</dcterms:created>
  <dcterms:modified xsi:type="dcterms:W3CDTF">2020-03-25T17:08:11Z</dcterms:modified>
</cp:coreProperties>
</file>