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8" yWindow="-96" windowWidth="11160" windowHeight="10068" tabRatio="833"/>
  </bookViews>
  <sheets>
    <sheet name="STANDARD OFFER" sheetId="17" r:id="rId1"/>
    <sheet name="RYEGATE" sheetId="3" r:id="rId2"/>
    <sheet name="RYEGATE GEN" sheetId="19" r:id="rId3"/>
    <sheet name="PRORATA" sheetId="8" r:id="rId4"/>
    <sheet name="PRORATA NOV-DEC" sheetId="22" r:id="rId5"/>
    <sheet name="RECs" sheetId="15" r:id="rId6"/>
    <sheet name="RECs BY MONTH" sheetId="21" r:id="rId7"/>
    <sheet name="BANK" sheetId="10" r:id="rId8"/>
    <sheet name="STATE REGISTRATIONS" sheetId="13" r:id="rId9"/>
  </sheets>
  <definedNames>
    <definedName name="_xlnm.Print_Area" localSheetId="8">'STATE REGISTRATIONS'!$A$1:$C$50</definedName>
  </definedNames>
  <calcPr calcId="145621"/>
</workbook>
</file>

<file path=xl/calcChain.xml><?xml version="1.0" encoding="utf-8"?>
<calcChain xmlns="http://schemas.openxmlformats.org/spreadsheetml/2006/main">
  <c r="H18" i="10" l="1"/>
  <c r="C18" i="10"/>
  <c r="H13" i="10"/>
  <c r="C13" i="10"/>
  <c r="H8" i="10"/>
  <c r="C8" i="10"/>
  <c r="F36" i="21"/>
  <c r="E36" i="21"/>
  <c r="C36" i="21"/>
  <c r="F34" i="21"/>
  <c r="F30" i="21"/>
  <c r="E30" i="21"/>
  <c r="C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5" i="21"/>
  <c r="F14" i="21"/>
  <c r="F13" i="21"/>
  <c r="F12" i="21"/>
  <c r="F11" i="21"/>
  <c r="F10" i="21"/>
  <c r="F6" i="21"/>
  <c r="E6" i="21"/>
  <c r="C6" i="21"/>
  <c r="F4" i="21"/>
  <c r="F3" i="21"/>
  <c r="F2" i="21"/>
  <c r="I33" i="15"/>
  <c r="G33" i="15"/>
  <c r="G32" i="15"/>
  <c r="I29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7" i="15"/>
  <c r="G6" i="15"/>
  <c r="G5" i="15"/>
  <c r="G4" i="15"/>
  <c r="I36" i="22"/>
  <c r="G36" i="22"/>
  <c r="E36" i="22"/>
  <c r="C36" i="22"/>
  <c r="I34" i="22"/>
  <c r="H34" i="22"/>
  <c r="I33" i="22"/>
  <c r="H33" i="22"/>
  <c r="E33" i="22"/>
  <c r="D33" i="22"/>
  <c r="I32" i="22"/>
  <c r="H32" i="22"/>
  <c r="E32" i="22"/>
  <c r="D32" i="22"/>
  <c r="I31" i="22"/>
  <c r="H31" i="22"/>
  <c r="E31" i="22"/>
  <c r="D31" i="22"/>
  <c r="I30" i="22"/>
  <c r="H30" i="22"/>
  <c r="E30" i="22"/>
  <c r="D30" i="22"/>
  <c r="I29" i="22"/>
  <c r="H29" i="22"/>
  <c r="E29" i="22"/>
  <c r="D29" i="22"/>
  <c r="I28" i="22"/>
  <c r="H28" i="22"/>
  <c r="E28" i="22"/>
  <c r="D28" i="22"/>
  <c r="I27" i="22"/>
  <c r="H27" i="22"/>
  <c r="E27" i="22"/>
  <c r="D27" i="22"/>
  <c r="I26" i="22"/>
  <c r="H26" i="22"/>
  <c r="E26" i="22"/>
  <c r="D26" i="22"/>
  <c r="I25" i="22"/>
  <c r="H25" i="22"/>
  <c r="E25" i="22"/>
  <c r="D25" i="22"/>
  <c r="I24" i="22"/>
  <c r="H24" i="22"/>
  <c r="E24" i="22"/>
  <c r="D24" i="22"/>
  <c r="I23" i="22"/>
  <c r="H23" i="22"/>
  <c r="E23" i="22"/>
  <c r="D23" i="22"/>
  <c r="I22" i="22"/>
  <c r="H22" i="22"/>
  <c r="E22" i="22"/>
  <c r="D22" i="22"/>
  <c r="I21" i="22"/>
  <c r="H21" i="22"/>
  <c r="E21" i="22"/>
  <c r="D21" i="22"/>
  <c r="I20" i="22"/>
  <c r="H20" i="22"/>
  <c r="E20" i="22"/>
  <c r="D20" i="22"/>
  <c r="E19" i="22"/>
  <c r="D19" i="22"/>
  <c r="I18" i="22"/>
  <c r="H18" i="22"/>
  <c r="E18" i="22"/>
  <c r="D18" i="22"/>
  <c r="M26" i="8"/>
  <c r="K26" i="8"/>
  <c r="F26" i="8"/>
  <c r="D26" i="8"/>
  <c r="M11" i="8"/>
  <c r="K11" i="8"/>
  <c r="F11" i="8"/>
  <c r="D11" i="8"/>
  <c r="K7" i="8"/>
  <c r="I46" i="3"/>
  <c r="G46" i="3"/>
  <c r="D46" i="3"/>
  <c r="C46" i="3"/>
  <c r="H45" i="3"/>
  <c r="E45" i="3"/>
  <c r="F45" i="3" s="1"/>
  <c r="H44" i="3"/>
  <c r="F44" i="3"/>
  <c r="E44" i="3"/>
  <c r="E43" i="3"/>
  <c r="H43" i="3" s="1"/>
  <c r="D43" i="3"/>
  <c r="E42" i="3"/>
  <c r="H42" i="3" s="1"/>
  <c r="E41" i="3"/>
  <c r="H41" i="3" s="1"/>
  <c r="H40" i="3"/>
  <c r="E40" i="3"/>
  <c r="E46" i="3" s="1"/>
  <c r="B32" i="3"/>
  <c r="C31" i="3"/>
  <c r="C30" i="3"/>
  <c r="D29" i="3"/>
  <c r="D32" i="3" s="1"/>
  <c r="D24" i="3" s="1"/>
  <c r="C29" i="3"/>
  <c r="C28" i="3"/>
  <c r="C27" i="3"/>
  <c r="C26" i="3"/>
  <c r="C32" i="3" s="1"/>
  <c r="H17" i="3"/>
  <c r="B17" i="3"/>
  <c r="I16" i="3"/>
  <c r="C16" i="3"/>
  <c r="I15" i="3"/>
  <c r="C15" i="3"/>
  <c r="J14" i="3"/>
  <c r="J17" i="3" s="1"/>
  <c r="J9" i="3" s="1"/>
  <c r="I14" i="3"/>
  <c r="C14" i="3"/>
  <c r="D14" i="3" s="1"/>
  <c r="D17" i="3" s="1"/>
  <c r="D9" i="3" s="1"/>
  <c r="I13" i="3"/>
  <c r="C13" i="3"/>
  <c r="I12" i="3"/>
  <c r="C12" i="3"/>
  <c r="C17" i="3" s="1"/>
  <c r="I11" i="3"/>
  <c r="I17" i="3" s="1"/>
  <c r="C11" i="3"/>
  <c r="F32" i="17"/>
  <c r="E32" i="17"/>
  <c r="D32" i="17"/>
  <c r="B32" i="17"/>
  <c r="H31" i="17"/>
  <c r="E31" i="17"/>
  <c r="C31" i="17"/>
  <c r="G31" i="17" s="1"/>
  <c r="H30" i="17"/>
  <c r="E30" i="17"/>
  <c r="C30" i="17"/>
  <c r="G30" i="17" s="1"/>
  <c r="H29" i="17"/>
  <c r="E29" i="17"/>
  <c r="C29" i="17"/>
  <c r="G29" i="17" s="1"/>
  <c r="H28" i="17"/>
  <c r="E28" i="17"/>
  <c r="C28" i="17"/>
  <c r="G28" i="17" s="1"/>
  <c r="H27" i="17"/>
  <c r="E27" i="17"/>
  <c r="C27" i="17"/>
  <c r="G27" i="17" s="1"/>
  <c r="H26" i="17"/>
  <c r="H32" i="17" s="1"/>
  <c r="E26" i="17"/>
  <c r="C26" i="17"/>
  <c r="C32" i="17" s="1"/>
  <c r="H24" i="17"/>
  <c r="G24" i="17"/>
  <c r="F17" i="17"/>
  <c r="C17" i="17"/>
  <c r="B17" i="17"/>
  <c r="E16" i="17"/>
  <c r="D16" i="17"/>
  <c r="D17" i="17" s="1"/>
  <c r="C16" i="17"/>
  <c r="G16" i="17" s="1"/>
  <c r="H15" i="17"/>
  <c r="E15" i="17"/>
  <c r="G15" i="17" s="1"/>
  <c r="C15" i="17"/>
  <c r="H14" i="17"/>
  <c r="E14" i="17"/>
  <c r="G14" i="17" s="1"/>
  <c r="C14" i="17"/>
  <c r="H13" i="17"/>
  <c r="E13" i="17"/>
  <c r="G13" i="17" s="1"/>
  <c r="C13" i="17"/>
  <c r="H12" i="17"/>
  <c r="E12" i="17"/>
  <c r="G12" i="17" s="1"/>
  <c r="C12" i="17"/>
  <c r="H11" i="17"/>
  <c r="E11" i="17"/>
  <c r="E17" i="17" s="1"/>
  <c r="C11" i="17"/>
  <c r="H9" i="17"/>
  <c r="G9" i="17"/>
  <c r="H46" i="3" l="1"/>
  <c r="F42" i="3"/>
  <c r="F43" i="3"/>
  <c r="F41" i="3"/>
  <c r="F40" i="3"/>
  <c r="G11" i="17"/>
  <c r="G17" i="17" s="1"/>
  <c r="H16" i="17"/>
  <c r="H17" i="17" s="1"/>
  <c r="G26" i="17"/>
  <c r="G32" i="17" s="1"/>
  <c r="F46" i="3" l="1"/>
</calcChain>
</file>

<file path=xl/sharedStrings.xml><?xml version="1.0" encoding="utf-8"?>
<sst xmlns="http://schemas.openxmlformats.org/spreadsheetml/2006/main" count="463" uniqueCount="168">
  <si>
    <t>DISTRIBUTED</t>
  </si>
  <si>
    <t>GMP</t>
  </si>
  <si>
    <t>VEC</t>
  </si>
  <si>
    <t>BED</t>
  </si>
  <si>
    <t xml:space="preserve">STOWE </t>
  </si>
  <si>
    <t>VPPSA</t>
  </si>
  <si>
    <t>UTILITY</t>
  </si>
  <si>
    <t>PRO RATA</t>
  </si>
  <si>
    <t>UTILITY SHARE</t>
  </si>
  <si>
    <t>WEC</t>
  </si>
  <si>
    <t>HYDE PARK</t>
  </si>
  <si>
    <t>JOHNSON</t>
  </si>
  <si>
    <t>LUDLOW</t>
  </si>
  <si>
    <t>LYNDONDVILLE</t>
  </si>
  <si>
    <t>HARDWICK</t>
  </si>
  <si>
    <t>JACKSONVILLE</t>
  </si>
  <si>
    <t>MORRISVILLE</t>
  </si>
  <si>
    <t>NORTHFIELD</t>
  </si>
  <si>
    <t>BARTON</t>
  </si>
  <si>
    <t>ENOSBURG</t>
  </si>
  <si>
    <t>ORLEANS</t>
  </si>
  <si>
    <t>SWANTON</t>
  </si>
  <si>
    <t>MA CLASS I</t>
  </si>
  <si>
    <t>Advance Transit 33293</t>
  </si>
  <si>
    <t>Butternut  36450</t>
  </si>
  <si>
    <t>Cross Pollination 38676</t>
  </si>
  <si>
    <t>Ferrisburgh 33263</t>
  </si>
  <si>
    <t>IRA Rentals 38106</t>
  </si>
  <si>
    <t>Kingsbury 33987</t>
  </si>
  <si>
    <t>Leunig's Building 33296</t>
  </si>
  <si>
    <t>Northshire 34000</t>
  </si>
  <si>
    <t>Sheldon Springs 38710</t>
  </si>
  <si>
    <t>South Burlington 33305</t>
  </si>
  <si>
    <t>SVEP-Pownal 36249</t>
  </si>
  <si>
    <t>SunGen 35579</t>
  </si>
  <si>
    <t>White River 35501</t>
  </si>
  <si>
    <t>Williamstown 36250</t>
  </si>
  <si>
    <t>CT CLASS II</t>
  </si>
  <si>
    <t>QUARTER</t>
  </si>
  <si>
    <t xml:space="preserve">CLASS </t>
  </si>
  <si>
    <t>QTY</t>
  </si>
  <si>
    <t>TECHNOLOGY</t>
  </si>
  <si>
    <t>FACILITY</t>
  </si>
  <si>
    <t xml:space="preserve">SOLAR </t>
  </si>
  <si>
    <t>HYDRO</t>
  </si>
  <si>
    <t>BIOMASS</t>
  </si>
  <si>
    <t>RYEGATE</t>
  </si>
  <si>
    <t>WILLIAMSTOWN</t>
  </si>
  <si>
    <t xml:space="preserve">TOTAL </t>
  </si>
  <si>
    <t>N.HARTLAND 33810</t>
  </si>
  <si>
    <t>W. CHARLESTON 33252</t>
  </si>
  <si>
    <t>100 Bobbin Mill 36252</t>
  </si>
  <si>
    <t>Limerick 39458</t>
  </si>
  <si>
    <t>ST ALBANS 39637</t>
  </si>
  <si>
    <t>100 BOBBIN MILL</t>
  </si>
  <si>
    <t>SOLAR</t>
  </si>
  <si>
    <t xml:space="preserve">ADVANCE TRANSIT BUILDING </t>
  </si>
  <si>
    <t>MA CLASS I, CT CLASS I</t>
  </si>
  <si>
    <t>BCH LANDFILL GAS TO ENERGY</t>
  </si>
  <si>
    <t xml:space="preserve">LANDFILL </t>
  </si>
  <si>
    <t>MA CLASS II, CT CLASS I</t>
  </si>
  <si>
    <t>BUTTERNUT MOUNTAIN SOLAR FARM</t>
  </si>
  <si>
    <t>CROSS POLLINATION ONE</t>
  </si>
  <si>
    <t>FERRISBURGH SOLAR FARM</t>
  </si>
  <si>
    <t>IRA RENTALS SOLAR</t>
  </si>
  <si>
    <t>KINGSBURY</t>
  </si>
  <si>
    <t>LEUNIG'S BUILDING</t>
  </si>
  <si>
    <t>LIMERICK ROAD SOLAR FARM</t>
  </si>
  <si>
    <t>NORTH HARTLAND</t>
  </si>
  <si>
    <t>HYDROELECTRIC</t>
  </si>
  <si>
    <t>CT CLASS I, RI NEW</t>
  </si>
  <si>
    <t>NORTHSHIRE</t>
  </si>
  <si>
    <t>SHELDON SPRINGS SOLAR</t>
  </si>
  <si>
    <t>SOUTH BURLINGTON SOLAR FARM</t>
  </si>
  <si>
    <t>SVEP-POWNAL</t>
  </si>
  <si>
    <t>ST. ALBANS SOLAR FARM</t>
  </si>
  <si>
    <t>SUN GEN 1 SOLAR</t>
  </si>
  <si>
    <t>TROY HYDRO PROJECT</t>
  </si>
  <si>
    <t>WEST CHARLESTON HYDRO</t>
  </si>
  <si>
    <t xml:space="preserve">WHITE RIVER JUNCTION </t>
  </si>
  <si>
    <t xml:space="preserve"> </t>
  </si>
  <si>
    <t xml:space="preserve">CT CLASS I        RI NEW </t>
  </si>
  <si>
    <t xml:space="preserve">MA CLASS I </t>
  </si>
  <si>
    <t>Q1 2014</t>
  </si>
  <si>
    <t>CT CLASS I/RI NEW</t>
  </si>
  <si>
    <t>WEST CHARLESTON</t>
  </si>
  <si>
    <t>Q2 2014</t>
  </si>
  <si>
    <t xml:space="preserve"> DISTRIBUTED</t>
  </si>
  <si>
    <t>TROY 39414</t>
  </si>
  <si>
    <t>RI NEW</t>
  </si>
  <si>
    <t xml:space="preserve"> PROJECT</t>
  </si>
  <si>
    <t>STANDARD OFFER RPS REGISTRATIONS</t>
  </si>
  <si>
    <t>STATES REGISTERED</t>
  </si>
  <si>
    <t>Q3 2014</t>
  </si>
  <si>
    <t>OCTOBER</t>
  </si>
  <si>
    <t>CHARLOTTE SOLAR</t>
  </si>
  <si>
    <t>CLARENDON SOLAR</t>
  </si>
  <si>
    <t>OCTOBER PRO RATA SHARE</t>
  </si>
  <si>
    <t>OCT</t>
  </si>
  <si>
    <t>NOV</t>
  </si>
  <si>
    <t>DEC</t>
  </si>
  <si>
    <t>Charlotte Solar 45045</t>
  </si>
  <si>
    <t>Clarendon Solar 48009</t>
  </si>
  <si>
    <t>CT/RI CLASS I RECs - Standard Offer</t>
  </si>
  <si>
    <t xml:space="preserve">MA CLASS I RECs - Standard Offer </t>
  </si>
  <si>
    <t>CT CLASS I RECs - Ryegate</t>
  </si>
  <si>
    <t>TOTALS</t>
  </si>
  <si>
    <t>MONTH</t>
  </si>
  <si>
    <t>KWH</t>
  </si>
  <si>
    <t>DECEMBER</t>
  </si>
  <si>
    <t>NOVEMBER</t>
  </si>
  <si>
    <t>MWH</t>
  </si>
  <si>
    <t>BANKED WEST CHARLESTON RECs Q1, Q2, Q3</t>
  </si>
  <si>
    <t>BANKED Williamstown RECs Q1, Q2, Q3</t>
  </si>
  <si>
    <r>
      <rPr>
        <sz val="12"/>
        <rFont val="Arial"/>
        <family val="2"/>
      </rPr>
      <t>BANKED RECs</t>
    </r>
    <r>
      <rPr>
        <b/>
        <sz val="14"/>
        <rFont val="Arial"/>
        <family val="2"/>
      </rPr>
      <t xml:space="preserve"> BY PROJECT</t>
    </r>
  </si>
  <si>
    <r>
      <rPr>
        <sz val="12"/>
        <rFont val="Arial"/>
        <family val="2"/>
      </rPr>
      <t>BANKED RECs</t>
    </r>
    <r>
      <rPr>
        <b/>
        <sz val="12"/>
        <rFont val="Arial"/>
        <family val="2"/>
      </rPr>
      <t xml:space="preserve"> </t>
    </r>
    <r>
      <rPr>
        <b/>
        <sz val="14"/>
        <rFont val="Arial"/>
        <family val="2"/>
      </rPr>
      <t>BY QUARTER</t>
    </r>
  </si>
  <si>
    <t>BANKED RYEGATE RECs Q1, Q2, Q3</t>
  </si>
  <si>
    <t>NOV &amp;</t>
  </si>
  <si>
    <t>Q4 2014 UTILITY PRO RATA SHARE</t>
  </si>
  <si>
    <t>STANDARD OFFER VPPSA</t>
  </si>
  <si>
    <t>RYEGATE VPPSA</t>
  </si>
  <si>
    <t xml:space="preserve">STANDARD OFFER </t>
  </si>
  <si>
    <t>NOVEMBER &amp; DECEMBER</t>
  </si>
  <si>
    <t>FINAL</t>
  </si>
  <si>
    <t>EFFECTIVE DATE: 11/1/2014</t>
  </si>
  <si>
    <t>PRODUCTION FOR VT RETAIL ELECTRIC COMPANIES</t>
  </si>
  <si>
    <t>RETAIL SALES FOR YEAR ENDING 12/31/2013</t>
  </si>
  <si>
    <t>SPEED</t>
  </si>
  <si>
    <t xml:space="preserve">PRORATA SHARE OF RULE 4.300 </t>
  </si>
  <si>
    <t>PRORATA SHARE OF RYEGATE</t>
  </si>
  <si>
    <t>kWH</t>
  </si>
  <si>
    <t>Pro-Rata</t>
  </si>
  <si>
    <t>Sales</t>
  </si>
  <si>
    <t>Share</t>
  </si>
  <si>
    <t>Percent</t>
  </si>
  <si>
    <t>Barton Village Inc.</t>
  </si>
  <si>
    <t>Burlington Electric Dept.</t>
  </si>
  <si>
    <t>Enosburg Falls Village</t>
  </si>
  <si>
    <t>Green Mountain Power Corp.</t>
  </si>
  <si>
    <t>Hardwick Village</t>
  </si>
  <si>
    <t>Hyde Park Village</t>
  </si>
  <si>
    <t>Jacksonville Village</t>
  </si>
  <si>
    <t>Johnson Village</t>
  </si>
  <si>
    <t>Ludlow Village</t>
  </si>
  <si>
    <t>Lyndonville Village</t>
  </si>
  <si>
    <t>Morrisville Village</t>
  </si>
  <si>
    <t>Northfield Electric Dept.</t>
  </si>
  <si>
    <t>Orleans Village Inc.</t>
  </si>
  <si>
    <t>Stowe Village</t>
  </si>
  <si>
    <t>Swanton Village Electric</t>
  </si>
  <si>
    <t>Vt. Electric Coop.</t>
  </si>
  <si>
    <t>Washington Electric Coop</t>
  </si>
  <si>
    <t>PREPARED BY VEPP INC.</t>
  </si>
  <si>
    <t>TOTAL</t>
  </si>
  <si>
    <t>CT CLASS I</t>
  </si>
  <si>
    <t>SPEED STANDARD OFFER RECs</t>
  </si>
  <si>
    <t>RYEGATE PLANT RECs</t>
  </si>
  <si>
    <t>NOV/DEC</t>
  </si>
  <si>
    <t>BANKED RECs</t>
  </si>
  <si>
    <t>NOVEMBER/DECEMBER PRO RATA SHARE</t>
  </si>
  <si>
    <t xml:space="preserve">Q4 2014 UTILITY REC DISTRIBUTIONS </t>
  </si>
  <si>
    <t xml:space="preserve">CT CLASS II </t>
  </si>
  <si>
    <t xml:space="preserve">9 RECs banked </t>
  </si>
  <si>
    <t>from Q1, Q2, Q3</t>
  </si>
  <si>
    <t xml:space="preserve"> UTILITY SHARE</t>
  </si>
  <si>
    <t>10% - 90%  SPLIT</t>
  </si>
  <si>
    <t>RYEGATE RECs</t>
  </si>
  <si>
    <t>RYEGATE PRODUCTION Q4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</si>
</sst>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164" formatCode="0.0000"/>
    <numFmt numFmtId="165" formatCode="0.0000%"/>
    <numFmt numFmtId="166" formatCode="[$-409]mmmm\ d\,\ yyyy;@"/>
    <numFmt numFmtId="167" formatCode="#,##0.0000"/>
    <numFmt numFmtId="168" formatCode="0.000"/>
    <numFmt numFmtId="169" formatCode="dd\-mmm\-yy_)"/>
    <numFmt numFmtId="170" formatCode="0.000000"/>
    <numFmt numFmtId="171" formatCode="#,##0.000000_);\(#,##0.000000\)"/>
  </numFmts>
  <fonts count="6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Lucida Sans Unicode"/>
      <family val="2"/>
    </font>
    <font>
      <b/>
      <sz val="16"/>
      <name val="Lucida Sans Unicode"/>
      <family val="2"/>
    </font>
    <font>
      <b/>
      <sz val="10"/>
      <name val="Lucida Sans Unicode"/>
      <family val="2"/>
    </font>
    <font>
      <sz val="12"/>
      <name val="Lucida Sans Unicode"/>
      <family val="2"/>
    </font>
    <font>
      <b/>
      <sz val="24"/>
      <name val="Lucida Sans Unicode"/>
      <family val="2"/>
    </font>
    <font>
      <sz val="24"/>
      <name val="Lucida Sans Unicode"/>
      <family val="2"/>
    </font>
    <font>
      <sz val="24"/>
      <name val="Arial"/>
      <family val="2"/>
    </font>
    <font>
      <b/>
      <sz val="8"/>
      <name val="Lucida Sans Unicode"/>
      <family val="2"/>
    </font>
    <font>
      <sz val="8"/>
      <name val="Lucida Sans Unicode"/>
      <family val="2"/>
    </font>
    <font>
      <b/>
      <sz val="20"/>
      <name val="Lucida Sans Unicode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63"/>
      <name val="Lucida Sans Unicode"/>
      <family val="2"/>
    </font>
    <font>
      <b/>
      <sz val="10"/>
      <color indexed="63"/>
      <name val="Lucida Sans Unicode"/>
      <family val="2"/>
    </font>
    <font>
      <sz val="16"/>
      <name val="Arial"/>
      <family val="2"/>
    </font>
    <font>
      <sz val="11"/>
      <name val="Arial"/>
      <family val="2"/>
    </font>
    <font>
      <sz val="20"/>
      <name val="Lucida Sans Unicode"/>
      <family val="2"/>
    </font>
    <font>
      <sz val="20"/>
      <name val="Arial"/>
      <family val="2"/>
    </font>
    <font>
      <b/>
      <sz val="16"/>
      <color theme="0" tint="-4.9989318521683403E-2"/>
      <name val="Arial"/>
      <family val="2"/>
    </font>
    <font>
      <sz val="10"/>
      <color theme="0" tint="-4.9989318521683403E-2"/>
      <name val="Arial"/>
      <family val="2"/>
    </font>
    <font>
      <sz val="16"/>
      <color theme="0" tint="-4.9989318521683403E-2"/>
      <name val="Arial"/>
      <family val="2"/>
    </font>
    <font>
      <sz val="9"/>
      <name val="Lucida Sans Unicode"/>
      <family val="2"/>
    </font>
    <font>
      <sz val="9"/>
      <color rgb="FFFF0000"/>
      <name val="Lucida Sans Unicode"/>
      <family val="2"/>
    </font>
    <font>
      <sz val="9"/>
      <color indexed="10"/>
      <name val="Lucida Sans Unicode"/>
      <family val="2"/>
    </font>
    <font>
      <b/>
      <sz val="9"/>
      <name val="Lucida Sans Unicode"/>
      <family val="2"/>
    </font>
    <font>
      <b/>
      <sz val="9"/>
      <color theme="0"/>
      <name val="Lucida Sans Unicode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b/>
      <u/>
      <sz val="10"/>
      <name val="Arial"/>
      <family val="2"/>
    </font>
    <font>
      <b/>
      <u/>
      <sz val="16"/>
      <color rgb="FF008000"/>
      <name val="Arial"/>
      <family val="2"/>
    </font>
    <font>
      <b/>
      <u/>
      <sz val="16"/>
      <color indexed="10"/>
      <name val="Arial"/>
      <family val="2"/>
    </font>
    <font>
      <sz val="18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b/>
      <sz val="11"/>
      <name val="Lucida Sans Unicode"/>
      <family val="2"/>
    </font>
    <font>
      <b/>
      <i/>
      <sz val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6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37" fontId="33" fillId="0" borderId="0"/>
    <xf numFmtId="0" fontId="33" fillId="0" borderId="0"/>
  </cellStyleXfs>
  <cellXfs count="400">
    <xf numFmtId="0" fontId="0" fillId="0" borderId="0" xfId="0"/>
    <xf numFmtId="0" fontId="22" fillId="0" borderId="0" xfId="0" applyFont="1"/>
    <xf numFmtId="0" fontId="23" fillId="0" borderId="0" xfId="0" applyFont="1"/>
    <xf numFmtId="0" fontId="21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0" fillId="0" borderId="0" xfId="0" applyFont="1"/>
    <xf numFmtId="0" fontId="29" fillId="0" borderId="0" xfId="0" applyFont="1"/>
    <xf numFmtId="0" fontId="28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3" fillId="0" borderId="0" xfId="0" applyFont="1" applyFill="1" applyBorder="1"/>
    <xf numFmtId="0" fontId="23" fillId="0" borderId="0" xfId="0" applyFont="1" applyBorder="1"/>
    <xf numFmtId="2" fontId="27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0" fontId="28" fillId="25" borderId="14" xfId="0" applyFont="1" applyFill="1" applyBorder="1" applyAlignment="1">
      <alignment horizontal="center"/>
    </xf>
    <xf numFmtId="0" fontId="28" fillId="25" borderId="15" xfId="0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 wrapText="1"/>
    </xf>
    <xf numFmtId="2" fontId="20" fillId="0" borderId="22" xfId="0" applyNumberFormat="1" applyFont="1" applyFill="1" applyBorder="1" applyAlignment="1">
      <alignment wrapText="1"/>
    </xf>
    <xf numFmtId="2" fontId="20" fillId="0" borderId="23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2" fontId="20" fillId="0" borderId="0" xfId="0" applyNumberFormat="1" applyFont="1" applyFill="1" applyBorder="1" applyAlignment="1">
      <alignment horizontal="center" wrapText="1"/>
    </xf>
    <xf numFmtId="2" fontId="20" fillId="0" borderId="0" xfId="0" applyNumberFormat="1" applyFont="1" applyFill="1" applyBorder="1" applyAlignment="1">
      <alignment wrapText="1"/>
    </xf>
    <xf numFmtId="0" fontId="27" fillId="0" borderId="0" xfId="0" applyFont="1" applyAlignment="1">
      <alignment wrapText="1"/>
    </xf>
    <xf numFmtId="0" fontId="0" fillId="0" borderId="0" xfId="0" applyAlignment="1">
      <alignment wrapText="1"/>
    </xf>
    <xf numFmtId="0" fontId="28" fillId="0" borderId="0" xfId="0" applyFont="1" applyFill="1" applyBorder="1" applyAlignment="1">
      <alignment horizontal="center" wrapText="1"/>
    </xf>
    <xf numFmtId="1" fontId="28" fillId="0" borderId="0" xfId="0" applyNumberFormat="1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1" fontId="29" fillId="0" borderId="0" xfId="0" applyNumberFormat="1" applyFont="1" applyBorder="1" applyAlignment="1">
      <alignment horizontal="center" wrapText="1"/>
    </xf>
    <xf numFmtId="9" fontId="0" fillId="0" borderId="0" xfId="0" applyNumberFormat="1" applyBorder="1" applyAlignment="1">
      <alignment horizontal="center"/>
    </xf>
    <xf numFmtId="9" fontId="21" fillId="0" borderId="0" xfId="0" applyNumberFormat="1" applyFont="1" applyAlignment="1">
      <alignment horizontal="center"/>
    </xf>
    <xf numFmtId="0" fontId="30" fillId="0" borderId="0" xfId="0" applyFont="1"/>
    <xf numFmtId="0" fontId="31" fillId="0" borderId="0" xfId="42" applyFont="1"/>
    <xf numFmtId="0" fontId="2" fillId="0" borderId="0" xfId="42"/>
    <xf numFmtId="0" fontId="32" fillId="0" borderId="0" xfId="42" applyFont="1"/>
    <xf numFmtId="0" fontId="2" fillId="0" borderId="0" xfId="42" applyFill="1"/>
    <xf numFmtId="165" fontId="2" fillId="0" borderId="0" xfId="42" applyNumberFormat="1"/>
    <xf numFmtId="0" fontId="2" fillId="0" borderId="0" xfId="42" applyBorder="1"/>
    <xf numFmtId="0" fontId="2" fillId="0" borderId="0" xfId="42" applyFill="1" applyBorder="1"/>
    <xf numFmtId="0" fontId="32" fillId="0" borderId="0" xfId="42" applyFont="1" applyBorder="1"/>
    <xf numFmtId="165" fontId="32" fillId="0" borderId="0" xfId="42" applyNumberFormat="1" applyFont="1"/>
    <xf numFmtId="165" fontId="21" fillId="0" borderId="0" xfId="42" applyNumberFormat="1" applyFont="1"/>
    <xf numFmtId="9" fontId="2" fillId="0" borderId="0" xfId="42" applyNumberFormat="1"/>
    <xf numFmtId="9" fontId="2" fillId="0" borderId="0" xfId="42" applyNumberFormat="1" applyBorder="1"/>
    <xf numFmtId="0" fontId="32" fillId="0" borderId="0" xfId="42" applyFont="1" applyFill="1" applyBorder="1"/>
    <xf numFmtId="165" fontId="21" fillId="0" borderId="0" xfId="42" applyNumberFormat="1" applyFont="1" applyFill="1" applyBorder="1" applyAlignment="1">
      <alignment horizontal="center"/>
    </xf>
    <xf numFmtId="165" fontId="21" fillId="0" borderId="10" xfId="42" applyNumberFormat="1" applyFont="1" applyFill="1" applyBorder="1" applyAlignment="1">
      <alignment horizontal="center"/>
    </xf>
    <xf numFmtId="165" fontId="21" fillId="0" borderId="0" xfId="42" applyNumberFormat="1" applyFont="1" applyFill="1" applyAlignment="1">
      <alignment horizontal="center"/>
    </xf>
    <xf numFmtId="0" fontId="38" fillId="0" borderId="0" xfId="0" applyFont="1"/>
    <xf numFmtId="0" fontId="32" fillId="0" borderId="0" xfId="0" applyFont="1" applyAlignment="1">
      <alignment horizontal="center"/>
    </xf>
    <xf numFmtId="1" fontId="0" fillId="0" borderId="0" xfId="0" applyNumberFormat="1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9" fillId="0" borderId="0" xfId="0" applyFont="1"/>
    <xf numFmtId="0" fontId="40" fillId="0" borderId="0" xfId="0" applyFont="1"/>
    <xf numFmtId="2" fontId="40" fillId="0" borderId="0" xfId="0" applyNumberFormat="1" applyFont="1" applyAlignment="1">
      <alignment wrapText="1"/>
    </xf>
    <xf numFmtId="0" fontId="40" fillId="0" borderId="0" xfId="0" applyFont="1" applyAlignment="1">
      <alignment wrapText="1"/>
    </xf>
    <xf numFmtId="0" fontId="33" fillId="0" borderId="0" xfId="0" applyFont="1" applyFill="1"/>
    <xf numFmtId="0" fontId="41" fillId="24" borderId="11" xfId="0" applyFont="1" applyFill="1" applyBorder="1" applyAlignment="1">
      <alignment horizontal="left"/>
    </xf>
    <xf numFmtId="0" fontId="42" fillId="24" borderId="12" xfId="0" applyFont="1" applyFill="1" applyBorder="1" applyAlignment="1">
      <alignment horizontal="left"/>
    </xf>
    <xf numFmtId="0" fontId="42" fillId="24" borderId="13" xfId="0" applyFont="1" applyFill="1" applyBorder="1" applyAlignment="1">
      <alignment horizontal="left"/>
    </xf>
    <xf numFmtId="0" fontId="41" fillId="24" borderId="16" xfId="0" applyFont="1" applyFill="1" applyBorder="1" applyAlignment="1">
      <alignment horizontal="left"/>
    </xf>
    <xf numFmtId="0" fontId="43" fillId="24" borderId="17" xfId="0" applyFont="1" applyFill="1" applyBorder="1" applyAlignment="1">
      <alignment horizontal="left"/>
    </xf>
    <xf numFmtId="0" fontId="43" fillId="24" borderId="18" xfId="0" applyFont="1" applyFill="1" applyBorder="1" applyAlignment="1">
      <alignment horizontal="left"/>
    </xf>
    <xf numFmtId="0" fontId="34" fillId="0" borderId="25" xfId="0" applyFont="1" applyBorder="1" applyAlignment="1">
      <alignment horizontal="left"/>
    </xf>
    <xf numFmtId="0" fontId="34" fillId="0" borderId="26" xfId="0" applyFont="1" applyBorder="1" applyAlignment="1">
      <alignment horizontal="left"/>
    </xf>
    <xf numFmtId="0" fontId="34" fillId="0" borderId="27" xfId="0" applyFont="1" applyBorder="1" applyAlignment="1">
      <alignment horizontal="left"/>
    </xf>
    <xf numFmtId="0" fontId="34" fillId="0" borderId="0" xfId="0" applyFont="1" applyAlignment="1">
      <alignment horizontal="center"/>
    </xf>
    <xf numFmtId="0" fontId="3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168" fontId="2" fillId="0" borderId="0" xfId="0" applyNumberFormat="1" applyFont="1" applyAlignment="1">
      <alignment horizontal="left"/>
    </xf>
    <xf numFmtId="0" fontId="2" fillId="27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2" fillId="0" borderId="28" xfId="0" applyFont="1" applyBorder="1"/>
    <xf numFmtId="164" fontId="44" fillId="25" borderId="14" xfId="0" applyNumberFormat="1" applyFont="1" applyFill="1" applyBorder="1" applyAlignment="1">
      <alignment horizontal="center"/>
    </xf>
    <xf numFmtId="164" fontId="44" fillId="25" borderId="19" xfId="0" applyNumberFormat="1" applyFont="1" applyFill="1" applyBorder="1" applyAlignment="1">
      <alignment horizontal="center"/>
    </xf>
    <xf numFmtId="1" fontId="44" fillId="0" borderId="16" xfId="0" applyNumberFormat="1" applyFont="1" applyBorder="1" applyAlignment="1">
      <alignment horizontal="center"/>
    </xf>
    <xf numFmtId="1" fontId="44" fillId="0" borderId="17" xfId="0" applyNumberFormat="1" applyFont="1" applyBorder="1" applyAlignment="1">
      <alignment horizontal="center"/>
    </xf>
    <xf numFmtId="1" fontId="45" fillId="0" borderId="17" xfId="0" applyNumberFormat="1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1" fontId="47" fillId="0" borderId="13" xfId="0" applyNumberFormat="1" applyFont="1" applyFill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1" fontId="47" fillId="0" borderId="0" xfId="0" applyNumberFormat="1" applyFont="1" applyBorder="1" applyAlignment="1">
      <alignment horizontal="center"/>
    </xf>
    <xf numFmtId="1" fontId="47" fillId="0" borderId="22" xfId="0" applyNumberFormat="1" applyFont="1" applyBorder="1" applyAlignment="1">
      <alignment horizontal="center" wrapText="1"/>
    </xf>
    <xf numFmtId="1" fontId="44" fillId="0" borderId="24" xfId="0" applyNumberFormat="1" applyFont="1" applyBorder="1" applyAlignment="1">
      <alignment horizontal="center" wrapText="1"/>
    </xf>
    <xf numFmtId="0" fontId="48" fillId="24" borderId="21" xfId="0" applyFont="1" applyFill="1" applyBorder="1" applyAlignment="1">
      <alignment horizontal="center" wrapText="1"/>
    </xf>
    <xf numFmtId="0" fontId="48" fillId="24" borderId="12" xfId="0" applyFont="1" applyFill="1" applyBorder="1" applyAlignment="1">
      <alignment horizontal="center" vertical="center"/>
    </xf>
    <xf numFmtId="0" fontId="48" fillId="24" borderId="13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center" wrapText="1"/>
    </xf>
    <xf numFmtId="0" fontId="47" fillId="0" borderId="24" xfId="0" applyFont="1" applyFill="1" applyBorder="1" applyAlignment="1">
      <alignment horizontal="center" vertical="center" wrapText="1"/>
    </xf>
    <xf numFmtId="0" fontId="48" fillId="24" borderId="21" xfId="0" applyFont="1" applyFill="1" applyBorder="1" applyAlignment="1">
      <alignment horizontal="center" vertical="center"/>
    </xf>
    <xf numFmtId="3" fontId="47" fillId="0" borderId="11" xfId="0" applyNumberFormat="1" applyFont="1" applyBorder="1" applyAlignment="1">
      <alignment horizontal="center"/>
    </xf>
    <xf numFmtId="3" fontId="47" fillId="0" borderId="13" xfId="0" applyNumberFormat="1" applyFont="1" applyFill="1" applyBorder="1" applyAlignment="1">
      <alignment horizontal="center"/>
    </xf>
    <xf numFmtId="167" fontId="47" fillId="26" borderId="14" xfId="0" applyNumberFormat="1" applyFont="1" applyFill="1" applyBorder="1" applyAlignment="1">
      <alignment horizontal="center"/>
    </xf>
    <xf numFmtId="167" fontId="47" fillId="26" borderId="15" xfId="0" applyNumberFormat="1" applyFont="1" applyFill="1" applyBorder="1" applyAlignment="1">
      <alignment horizontal="center"/>
    </xf>
    <xf numFmtId="2" fontId="49" fillId="0" borderId="22" xfId="0" applyNumberFormat="1" applyFont="1" applyFill="1" applyBorder="1" applyAlignment="1">
      <alignment horizontal="center" wrapText="1"/>
    </xf>
    <xf numFmtId="167" fontId="44" fillId="26" borderId="14" xfId="0" applyNumberFormat="1" applyFont="1" applyFill="1" applyBorder="1" applyAlignment="1">
      <alignment horizontal="center"/>
    </xf>
    <xf numFmtId="3" fontId="45" fillId="26" borderId="15" xfId="0" applyNumberFormat="1" applyFont="1" applyFill="1" applyBorder="1" applyAlignment="1">
      <alignment horizontal="center"/>
    </xf>
    <xf numFmtId="2" fontId="49" fillId="0" borderId="22" xfId="0" applyNumberFormat="1" applyFont="1" applyFill="1" applyBorder="1" applyAlignment="1">
      <alignment wrapText="1"/>
    </xf>
    <xf numFmtId="167" fontId="44" fillId="26" borderId="19" xfId="0" applyNumberFormat="1" applyFont="1" applyFill="1" applyBorder="1" applyAlignment="1">
      <alignment horizontal="center"/>
    </xf>
    <xf numFmtId="3" fontId="46" fillId="26" borderId="20" xfId="0" applyNumberFormat="1" applyFont="1" applyFill="1" applyBorder="1" applyAlignment="1">
      <alignment horizontal="center"/>
    </xf>
    <xf numFmtId="2" fontId="49" fillId="0" borderId="23" xfId="0" applyNumberFormat="1" applyFont="1" applyFill="1" applyBorder="1" applyAlignment="1">
      <alignment wrapText="1"/>
    </xf>
    <xf numFmtId="3" fontId="44" fillId="0" borderId="16" xfId="0" applyNumberFormat="1" applyFont="1" applyBorder="1" applyAlignment="1">
      <alignment horizontal="center"/>
    </xf>
    <xf numFmtId="3" fontId="45" fillId="0" borderId="18" xfId="0" applyNumberFormat="1" applyFont="1" applyBorder="1" applyAlignment="1">
      <alignment horizontal="center"/>
    </xf>
    <xf numFmtId="0" fontId="48" fillId="24" borderId="22" xfId="0" applyFont="1" applyFill="1" applyBorder="1" applyAlignment="1">
      <alignment horizontal="center" vertical="center"/>
    </xf>
    <xf numFmtId="0" fontId="48" fillId="24" borderId="15" xfId="0" applyFont="1" applyFill="1" applyBorder="1" applyAlignment="1">
      <alignment horizontal="center" vertical="center"/>
    </xf>
    <xf numFmtId="0" fontId="48" fillId="24" borderId="0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64" fontId="44" fillId="0" borderId="0" xfId="0" applyNumberFormat="1" applyFont="1" applyFill="1" applyBorder="1" applyAlignment="1">
      <alignment horizontal="center"/>
    </xf>
    <xf numFmtId="164" fontId="0" fillId="0" borderId="0" xfId="0" applyNumberFormat="1"/>
    <xf numFmtId="0" fontId="0" fillId="0" borderId="0" xfId="0" applyBorder="1"/>
    <xf numFmtId="0" fontId="0" fillId="0" borderId="0" xfId="0" applyFill="1" applyBorder="1"/>
    <xf numFmtId="0" fontId="31" fillId="0" borderId="0" xfId="0" applyFont="1" applyFill="1"/>
    <xf numFmtId="1" fontId="45" fillId="25" borderId="15" xfId="0" applyNumberFormat="1" applyFont="1" applyFill="1" applyBorder="1" applyAlignment="1">
      <alignment horizontal="center"/>
    </xf>
    <xf numFmtId="1" fontId="45" fillId="0" borderId="18" xfId="0" applyNumberFormat="1" applyFont="1" applyBorder="1" applyAlignment="1">
      <alignment horizontal="center"/>
    </xf>
    <xf numFmtId="1" fontId="45" fillId="25" borderId="20" xfId="0" applyNumberFormat="1" applyFont="1" applyFill="1" applyBorder="1" applyAlignment="1">
      <alignment horizontal="center"/>
    </xf>
    <xf numFmtId="3" fontId="0" fillId="0" borderId="0" xfId="0" applyNumberFormat="1" applyFill="1"/>
    <xf numFmtId="0" fontId="33" fillId="0" borderId="0" xfId="0" applyFont="1"/>
    <xf numFmtId="0" fontId="0" fillId="0" borderId="10" xfId="0" applyBorder="1"/>
    <xf numFmtId="0" fontId="32" fillId="0" borderId="0" xfId="0" applyFont="1" applyFill="1"/>
    <xf numFmtId="168" fontId="37" fillId="0" borderId="0" xfId="0" applyNumberFormat="1" applyFont="1" applyFill="1" applyAlignment="1">
      <alignment horizontal="center"/>
    </xf>
    <xf numFmtId="168" fontId="33" fillId="0" borderId="0" xfId="0" applyNumberFormat="1" applyFont="1" applyFill="1" applyAlignment="1">
      <alignment horizontal="left"/>
    </xf>
    <xf numFmtId="168" fontId="0" fillId="0" borderId="0" xfId="0" applyNumberFormat="1" applyFill="1"/>
    <xf numFmtId="1" fontId="33" fillId="0" borderId="0" xfId="0" applyNumberFormat="1" applyFont="1" applyFill="1" applyAlignment="1">
      <alignment horizontal="right"/>
    </xf>
    <xf numFmtId="0" fontId="52" fillId="30" borderId="0" xfId="0" applyFont="1" applyFill="1"/>
    <xf numFmtId="1" fontId="52" fillId="30" borderId="0" xfId="0" applyNumberFormat="1" applyFont="1" applyFill="1" applyAlignment="1">
      <alignment horizontal="right"/>
    </xf>
    <xf numFmtId="0" fontId="52" fillId="31" borderId="0" xfId="0" applyFont="1" applyFill="1"/>
    <xf numFmtId="1" fontId="52" fillId="31" borderId="0" xfId="0" applyNumberFormat="1" applyFont="1" applyFill="1" applyAlignment="1">
      <alignment horizontal="right"/>
    </xf>
    <xf numFmtId="0" fontId="52" fillId="32" borderId="0" xfId="0" applyFont="1" applyFill="1"/>
    <xf numFmtId="0" fontId="51" fillId="30" borderId="0" xfId="0" applyFont="1" applyFill="1"/>
    <xf numFmtId="0" fontId="51" fillId="31" borderId="0" xfId="0" applyFont="1" applyFill="1"/>
    <xf numFmtId="0" fontId="51" fillId="32" borderId="0" xfId="0" applyFont="1" applyFill="1"/>
    <xf numFmtId="168" fontId="52" fillId="32" borderId="0" xfId="0" applyNumberFormat="1" applyFont="1" applyFill="1" applyBorder="1" applyAlignment="1">
      <alignment horizontal="center"/>
    </xf>
    <xf numFmtId="0" fontId="52" fillId="32" borderId="0" xfId="0" applyFont="1" applyFill="1" applyBorder="1"/>
    <xf numFmtId="0" fontId="52" fillId="32" borderId="0" xfId="0" applyFont="1" applyFill="1" applyBorder="1" applyAlignment="1">
      <alignment horizontal="center"/>
    </xf>
    <xf numFmtId="0" fontId="1" fillId="0" borderId="0" xfId="43"/>
    <xf numFmtId="3" fontId="1" fillId="0" borderId="0" xfId="43" applyNumberFormat="1"/>
    <xf numFmtId="49" fontId="1" fillId="0" borderId="0" xfId="43" applyNumberFormat="1"/>
    <xf numFmtId="0" fontId="50" fillId="0" borderId="0" xfId="43" applyFont="1"/>
    <xf numFmtId="49" fontId="50" fillId="0" borderId="0" xfId="43" applyNumberFormat="1" applyFont="1"/>
    <xf numFmtId="3" fontId="50" fillId="0" borderId="0" xfId="43" applyNumberFormat="1" applyFont="1"/>
    <xf numFmtId="44" fontId="50" fillId="0" borderId="0" xfId="44" applyFont="1"/>
    <xf numFmtId="0" fontId="53" fillId="0" borderId="28" xfId="43" applyFont="1" applyBorder="1" applyAlignment="1">
      <alignment horizontal="center"/>
    </xf>
    <xf numFmtId="0" fontId="53" fillId="0" borderId="0" xfId="43" applyFont="1" applyBorder="1" applyAlignment="1">
      <alignment horizontal="center"/>
    </xf>
    <xf numFmtId="44" fontId="1" fillId="0" borderId="0" xfId="44" applyFont="1"/>
    <xf numFmtId="0" fontId="50" fillId="0" borderId="0" xfId="43" applyFont="1" applyBorder="1" applyAlignment="1">
      <alignment horizontal="left"/>
    </xf>
    <xf numFmtId="0" fontId="50" fillId="0" borderId="0" xfId="43" applyFont="1" applyBorder="1" applyAlignment="1">
      <alignment horizontal="center"/>
    </xf>
    <xf numFmtId="44" fontId="50" fillId="0" borderId="0" xfId="43" applyNumberFormat="1" applyFont="1" applyBorder="1" applyAlignment="1">
      <alignment horizontal="center"/>
    </xf>
    <xf numFmtId="1" fontId="33" fillId="0" borderId="10" xfId="0" applyNumberFormat="1" applyFont="1" applyFill="1" applyBorder="1" applyAlignment="1">
      <alignment horizontal="right"/>
    </xf>
    <xf numFmtId="1" fontId="33" fillId="0" borderId="0" xfId="0" applyNumberFormat="1" applyFont="1"/>
    <xf numFmtId="1" fontId="33" fillId="0" borderId="10" xfId="0" applyNumberFormat="1" applyFont="1" applyBorder="1"/>
    <xf numFmtId="3" fontId="33" fillId="0" borderId="10" xfId="0" applyNumberFormat="1" applyFont="1" applyBorder="1"/>
    <xf numFmtId="3" fontId="34" fillId="0" borderId="0" xfId="0" applyNumberFormat="1" applyFont="1"/>
    <xf numFmtId="1" fontId="34" fillId="0" borderId="0" xfId="0" applyNumberFormat="1" applyFont="1"/>
    <xf numFmtId="1" fontId="34" fillId="0" borderId="0" xfId="0" applyNumberFormat="1" applyFont="1" applyFill="1" applyAlignment="1">
      <alignment horizontal="right"/>
    </xf>
    <xf numFmtId="0" fontId="0" fillId="30" borderId="0" xfId="0" applyFill="1"/>
    <xf numFmtId="0" fontId="33" fillId="30" borderId="0" xfId="0" applyFont="1" applyFill="1"/>
    <xf numFmtId="1" fontId="33" fillId="30" borderId="0" xfId="0" applyNumberFormat="1" applyFont="1" applyFill="1" applyAlignment="1">
      <alignment horizontal="right"/>
    </xf>
    <xf numFmtId="1" fontId="34" fillId="30" borderId="0" xfId="0" applyNumberFormat="1" applyFont="1" applyFill="1" applyAlignment="1">
      <alignment horizontal="right"/>
    </xf>
    <xf numFmtId="0" fontId="0" fillId="32" borderId="0" xfId="0" applyFill="1"/>
    <xf numFmtId="0" fontId="31" fillId="32" borderId="0" xfId="0" applyFont="1" applyFill="1"/>
    <xf numFmtId="168" fontId="37" fillId="32" borderId="0" xfId="0" applyNumberFormat="1" applyFont="1" applyFill="1" applyAlignment="1">
      <alignment horizontal="center"/>
    </xf>
    <xf numFmtId="0" fontId="0" fillId="31" borderId="0" xfId="0" applyFill="1"/>
    <xf numFmtId="0" fontId="33" fillId="31" borderId="0" xfId="0" applyFont="1" applyFill="1"/>
    <xf numFmtId="1" fontId="33" fillId="31" borderId="0" xfId="0" applyNumberFormat="1" applyFont="1" applyFill="1" applyAlignment="1">
      <alignment horizontal="right"/>
    </xf>
    <xf numFmtId="1" fontId="34" fillId="31" borderId="0" xfId="0" applyNumberFormat="1" applyFont="1" applyFill="1"/>
    <xf numFmtId="1" fontId="33" fillId="31" borderId="0" xfId="0" applyNumberFormat="1" applyFont="1" applyFill="1"/>
    <xf numFmtId="1" fontId="33" fillId="0" borderId="0" xfId="0" applyNumberFormat="1" applyFont="1" applyFill="1" applyBorder="1" applyAlignment="1">
      <alignment horizontal="right"/>
    </xf>
    <xf numFmtId="1" fontId="33" fillId="32" borderId="0" xfId="0" applyNumberFormat="1" applyFont="1" applyFill="1" applyAlignment="1">
      <alignment horizontal="right"/>
    </xf>
    <xf numFmtId="1" fontId="34" fillId="0" borderId="0" xfId="0" applyNumberFormat="1" applyFont="1" applyFill="1" applyBorder="1" applyAlignment="1">
      <alignment horizontal="right"/>
    </xf>
    <xf numFmtId="0" fontId="32" fillId="29" borderId="17" xfId="0" applyFont="1" applyFill="1" applyBorder="1"/>
    <xf numFmtId="0" fontId="32" fillId="29" borderId="17" xfId="0" applyFont="1" applyFill="1" applyBorder="1" applyAlignment="1">
      <alignment horizontal="left"/>
    </xf>
    <xf numFmtId="0" fontId="34" fillId="29" borderId="0" xfId="0" applyFont="1" applyFill="1"/>
    <xf numFmtId="0" fontId="33" fillId="29" borderId="0" xfId="0" applyFont="1" applyFill="1" applyAlignment="1">
      <alignment horizontal="left"/>
    </xf>
    <xf numFmtId="0" fontId="33" fillId="29" borderId="0" xfId="0" applyFont="1" applyFill="1"/>
    <xf numFmtId="0" fontId="32" fillId="29" borderId="0" xfId="0" applyFont="1" applyFill="1" applyBorder="1"/>
    <xf numFmtId="0" fontId="32" fillId="29" borderId="0" xfId="0" applyFont="1" applyFill="1" applyBorder="1" applyAlignment="1">
      <alignment horizontal="left"/>
    </xf>
    <xf numFmtId="0" fontId="0" fillId="28" borderId="0" xfId="0" applyFill="1"/>
    <xf numFmtId="0" fontId="2" fillId="28" borderId="0" xfId="0" applyFont="1" applyFill="1"/>
    <xf numFmtId="0" fontId="0" fillId="28" borderId="0" xfId="0" applyFill="1" applyAlignment="1">
      <alignment horizontal="center"/>
    </xf>
    <xf numFmtId="0" fontId="2" fillId="28" borderId="0" xfId="0" applyFont="1" applyFill="1" applyBorder="1"/>
    <xf numFmtId="0" fontId="0" fillId="28" borderId="0" xfId="0" applyFill="1" applyBorder="1" applyAlignment="1">
      <alignment horizontal="center"/>
    </xf>
    <xf numFmtId="0" fontId="0" fillId="25" borderId="0" xfId="0" applyFill="1"/>
    <xf numFmtId="0" fontId="2" fillId="25" borderId="0" xfId="0" applyFont="1" applyFill="1"/>
    <xf numFmtId="0" fontId="0" fillId="25" borderId="0" xfId="0" applyFill="1" applyAlignment="1">
      <alignment horizontal="center"/>
    </xf>
    <xf numFmtId="0" fontId="0" fillId="25" borderId="0" xfId="0" applyFill="1" applyBorder="1" applyAlignment="1">
      <alignment horizontal="center"/>
    </xf>
    <xf numFmtId="0" fontId="2" fillId="25" borderId="0" xfId="0" applyFont="1" applyFill="1" applyBorder="1"/>
    <xf numFmtId="0" fontId="0" fillId="25" borderId="10" xfId="0" applyFill="1" applyBorder="1" applyAlignment="1">
      <alignment horizontal="center"/>
    </xf>
    <xf numFmtId="0" fontId="2" fillId="0" borderId="0" xfId="0" applyFont="1" applyFill="1" applyBorder="1"/>
    <xf numFmtId="0" fontId="34" fillId="33" borderId="0" xfId="0" applyFont="1" applyFill="1"/>
    <xf numFmtId="0" fontId="32" fillId="33" borderId="0" xfId="0" applyFont="1" applyFill="1"/>
    <xf numFmtId="0" fontId="0" fillId="33" borderId="0" xfId="0" applyFill="1" applyAlignment="1">
      <alignment horizontal="left"/>
    </xf>
    <xf numFmtId="0" fontId="0" fillId="33" borderId="0" xfId="0" applyFill="1"/>
    <xf numFmtId="0" fontId="32" fillId="33" borderId="17" xfId="0" applyFont="1" applyFill="1" applyBorder="1"/>
    <xf numFmtId="0" fontId="32" fillId="33" borderId="17" xfId="0" applyFont="1" applyFill="1" applyBorder="1" applyAlignment="1">
      <alignment horizontal="left"/>
    </xf>
    <xf numFmtId="0" fontId="32" fillId="33" borderId="0" xfId="0" applyFont="1" applyFill="1" applyBorder="1"/>
    <xf numFmtId="0" fontId="32" fillId="33" borderId="0" xfId="0" applyFont="1" applyFill="1" applyBorder="1" applyAlignment="1">
      <alignment horizontal="left"/>
    </xf>
    <xf numFmtId="0" fontId="0" fillId="28" borderId="10" xfId="0" applyFill="1" applyBorder="1" applyAlignment="1">
      <alignment horizontal="center"/>
    </xf>
    <xf numFmtId="0" fontId="52" fillId="0" borderId="0" xfId="0" applyFont="1" applyFill="1"/>
    <xf numFmtId="0" fontId="52" fillId="0" borderId="0" xfId="0" applyFont="1" applyFill="1" applyBorder="1"/>
    <xf numFmtId="1" fontId="33" fillId="0" borderId="0" xfId="0" applyNumberFormat="1" applyFont="1" applyFill="1"/>
    <xf numFmtId="1" fontId="33" fillId="0" borderId="0" xfId="0" applyNumberFormat="1" applyFont="1" applyFill="1" applyBorder="1"/>
    <xf numFmtId="1" fontId="33" fillId="0" borderId="10" xfId="0" applyNumberFormat="1" applyFont="1" applyFill="1" applyBorder="1"/>
    <xf numFmtId="1" fontId="34" fillId="0" borderId="0" xfId="0" applyNumberFormat="1" applyFont="1" applyFill="1"/>
    <xf numFmtId="3" fontId="33" fillId="0" borderId="0" xfId="0" applyNumberFormat="1" applyFont="1" applyFill="1" applyBorder="1"/>
    <xf numFmtId="0" fontId="38" fillId="0" borderId="0" xfId="0" applyFont="1" applyFill="1"/>
    <xf numFmtId="168" fontId="37" fillId="30" borderId="0" xfId="0" applyNumberFormat="1" applyFont="1" applyFill="1" applyAlignment="1">
      <alignment horizontal="center"/>
    </xf>
    <xf numFmtId="1" fontId="33" fillId="30" borderId="0" xfId="0" applyNumberFormat="1" applyFont="1" applyFill="1" applyBorder="1" applyAlignment="1">
      <alignment horizontal="right"/>
    </xf>
    <xf numFmtId="1" fontId="33" fillId="30" borderId="10" xfId="0" applyNumberFormat="1" applyFont="1" applyFill="1" applyBorder="1" applyAlignment="1">
      <alignment horizontal="right"/>
    </xf>
    <xf numFmtId="1" fontId="34" fillId="30" borderId="0" xfId="0" applyNumberFormat="1" applyFont="1" applyFill="1" applyBorder="1" applyAlignment="1">
      <alignment horizontal="right"/>
    </xf>
    <xf numFmtId="168" fontId="37" fillId="32" borderId="0" xfId="0" applyNumberFormat="1" applyFont="1" applyFill="1" applyAlignment="1">
      <alignment horizontal="right"/>
    </xf>
    <xf numFmtId="168" fontId="37" fillId="32" borderId="0" xfId="0" applyNumberFormat="1" applyFont="1" applyFill="1" applyAlignment="1">
      <alignment horizontal="left"/>
    </xf>
    <xf numFmtId="1" fontId="33" fillId="32" borderId="0" xfId="0" applyNumberFormat="1" applyFont="1" applyFill="1" applyBorder="1" applyAlignment="1">
      <alignment horizontal="right"/>
    </xf>
    <xf numFmtId="1" fontId="33" fillId="32" borderId="10" xfId="0" applyNumberFormat="1" applyFont="1" applyFill="1" applyBorder="1" applyAlignment="1">
      <alignment horizontal="right"/>
    </xf>
    <xf numFmtId="1" fontId="34" fillId="32" borderId="0" xfId="0" applyNumberFormat="1" applyFont="1" applyFill="1" applyAlignment="1">
      <alignment horizontal="right"/>
    </xf>
    <xf numFmtId="0" fontId="0" fillId="29" borderId="0" xfId="0" applyFill="1"/>
    <xf numFmtId="0" fontId="51" fillId="29" borderId="0" xfId="0" applyFont="1" applyFill="1"/>
    <xf numFmtId="1" fontId="31" fillId="30" borderId="0" xfId="0" applyNumberFormat="1" applyFont="1" applyFill="1" applyBorder="1" applyAlignment="1">
      <alignment horizontal="right"/>
    </xf>
    <xf numFmtId="1" fontId="31" fillId="32" borderId="0" xfId="0" applyNumberFormat="1" applyFont="1" applyFill="1" applyAlignment="1">
      <alignment horizontal="right"/>
    </xf>
    <xf numFmtId="1" fontId="31" fillId="30" borderId="0" xfId="0" applyNumberFormat="1" applyFont="1" applyFill="1" applyAlignment="1">
      <alignment horizontal="right"/>
    </xf>
    <xf numFmtId="1" fontId="37" fillId="32" borderId="0" xfId="0" applyNumberFormat="1" applyFont="1" applyFill="1" applyAlignment="1">
      <alignment horizontal="right"/>
    </xf>
    <xf numFmtId="1" fontId="31" fillId="30" borderId="0" xfId="0" applyNumberFormat="1" applyFont="1" applyFill="1"/>
    <xf numFmtId="1" fontId="31" fillId="32" borderId="0" xfId="0" applyNumberFormat="1" applyFont="1" applyFill="1"/>
    <xf numFmtId="0" fontId="31" fillId="28" borderId="0" xfId="42" applyFont="1" applyFill="1"/>
    <xf numFmtId="0" fontId="2" fillId="28" borderId="0" xfId="42" applyFill="1"/>
    <xf numFmtId="165" fontId="2" fillId="28" borderId="0" xfId="42" applyNumberFormat="1" applyFill="1"/>
    <xf numFmtId="0" fontId="32" fillId="28" borderId="0" xfId="42" applyFont="1" applyFill="1" applyBorder="1"/>
    <xf numFmtId="166" fontId="32" fillId="28" borderId="0" xfId="42" applyNumberFormat="1" applyFont="1" applyFill="1" applyAlignment="1">
      <alignment horizontal="left"/>
    </xf>
    <xf numFmtId="166" fontId="34" fillId="28" borderId="0" xfId="42" applyNumberFormat="1" applyFont="1" applyFill="1" applyBorder="1" applyAlignment="1">
      <alignment horizontal="left"/>
    </xf>
    <xf numFmtId="1" fontId="34" fillId="28" borderId="0" xfId="42" applyNumberFormat="1" applyFont="1" applyFill="1" applyBorder="1" applyAlignment="1">
      <alignment horizontal="left"/>
    </xf>
    <xf numFmtId="165" fontId="34" fillId="28" borderId="0" xfId="42" applyNumberFormat="1" applyFont="1" applyFill="1"/>
    <xf numFmtId="0" fontId="2" fillId="28" borderId="0" xfId="42" applyFill="1" applyBorder="1"/>
    <xf numFmtId="165" fontId="21" fillId="28" borderId="0" xfId="42" applyNumberFormat="1" applyFont="1" applyFill="1" applyBorder="1" applyAlignment="1">
      <alignment horizontal="left"/>
    </xf>
    <xf numFmtId="165" fontId="21" fillId="28" borderId="0" xfId="42" applyNumberFormat="1" applyFont="1" applyFill="1" applyAlignment="1">
      <alignment horizontal="left"/>
    </xf>
    <xf numFmtId="165" fontId="35" fillId="28" borderId="0" xfId="42" applyNumberFormat="1" applyFont="1" applyFill="1" applyBorder="1" applyAlignment="1">
      <alignment wrapText="1"/>
    </xf>
    <xf numFmtId="0" fontId="2" fillId="28" borderId="0" xfId="42" applyFont="1" applyFill="1" applyBorder="1"/>
    <xf numFmtId="165" fontId="21" fillId="28" borderId="10" xfId="42" applyNumberFormat="1" applyFont="1" applyFill="1" applyBorder="1" applyAlignment="1">
      <alignment horizontal="left"/>
    </xf>
    <xf numFmtId="9" fontId="2" fillId="28" borderId="0" xfId="42" applyNumberFormat="1" applyFill="1"/>
    <xf numFmtId="9" fontId="35" fillId="28" borderId="0" xfId="42" applyNumberFormat="1" applyFont="1" applyFill="1" applyBorder="1" applyAlignment="1">
      <alignment wrapText="1"/>
    </xf>
    <xf numFmtId="9" fontId="21" fillId="28" borderId="0" xfId="42" applyNumberFormat="1" applyFont="1" applyFill="1" applyAlignment="1">
      <alignment horizontal="left"/>
    </xf>
    <xf numFmtId="0" fontId="2" fillId="28" borderId="0" xfId="42" applyFill="1" applyBorder="1" applyAlignment="1">
      <alignment horizontal="left"/>
    </xf>
    <xf numFmtId="0" fontId="32" fillId="28" borderId="0" xfId="42" applyFont="1" applyFill="1"/>
    <xf numFmtId="165" fontId="36" fillId="28" borderId="0" xfId="42" applyNumberFormat="1" applyFont="1" applyFill="1" applyBorder="1" applyAlignment="1">
      <alignment wrapText="1"/>
    </xf>
    <xf numFmtId="0" fontId="34" fillId="28" borderId="0" xfId="42" applyFont="1" applyFill="1" applyBorder="1"/>
    <xf numFmtId="0" fontId="32" fillId="28" borderId="0" xfId="42" applyFont="1" applyFill="1" applyBorder="1" applyAlignment="1">
      <alignment horizontal="left"/>
    </xf>
    <xf numFmtId="165" fontId="23" fillId="28" borderId="0" xfId="42" applyNumberFormat="1" applyFont="1" applyFill="1" applyAlignment="1">
      <alignment horizontal="left"/>
    </xf>
    <xf numFmtId="165" fontId="2" fillId="28" borderId="0" xfId="42" applyNumberFormat="1" applyFill="1" applyBorder="1"/>
    <xf numFmtId="37" fontId="54" fillId="0" borderId="0" xfId="45" applyFont="1"/>
    <xf numFmtId="37" fontId="2" fillId="0" borderId="0" xfId="45" applyFont="1" applyProtection="1"/>
    <xf numFmtId="37" fontId="2" fillId="0" borderId="0" xfId="45" applyFont="1"/>
    <xf numFmtId="39" fontId="2" fillId="0" borderId="0" xfId="45" applyNumberFormat="1" applyFont="1"/>
    <xf numFmtId="37" fontId="33" fillId="0" borderId="0" xfId="45"/>
    <xf numFmtId="37" fontId="57" fillId="0" borderId="0" xfId="45" applyFont="1"/>
    <xf numFmtId="37" fontId="32" fillId="0" borderId="0" xfId="45" applyFont="1" applyProtection="1"/>
    <xf numFmtId="37" fontId="2" fillId="0" borderId="0" xfId="45" applyFont="1" applyAlignment="1" applyProtection="1">
      <alignment horizontal="left"/>
    </xf>
    <xf numFmtId="14" fontId="2" fillId="0" borderId="0" xfId="45" applyNumberFormat="1" applyFont="1" applyAlignment="1" applyProtection="1">
      <alignment horizontal="left"/>
    </xf>
    <xf numFmtId="37" fontId="33" fillId="0" borderId="0" xfId="45" applyFont="1" applyProtection="1"/>
    <xf numFmtId="37" fontId="33" fillId="0" borderId="0" xfId="45" applyFont="1"/>
    <xf numFmtId="37" fontId="33" fillId="0" borderId="0" xfId="45" applyFont="1" applyAlignment="1" applyProtection="1">
      <alignment horizontal="left"/>
    </xf>
    <xf numFmtId="37" fontId="34" fillId="0" borderId="0" xfId="45" applyFont="1" applyAlignment="1" applyProtection="1">
      <alignment horizontal="center"/>
    </xf>
    <xf numFmtId="37" fontId="34" fillId="0" borderId="0" xfId="45" applyFont="1" applyAlignment="1">
      <alignment horizontal="center"/>
    </xf>
    <xf numFmtId="37" fontId="34" fillId="0" borderId="0" xfId="45" applyFont="1" applyBorder="1" applyAlignment="1" applyProtection="1">
      <alignment horizontal="center"/>
    </xf>
    <xf numFmtId="37" fontId="34" fillId="0" borderId="10" xfId="45" applyFont="1" applyBorder="1" applyAlignment="1">
      <alignment horizontal="center"/>
    </xf>
    <xf numFmtId="37" fontId="33" fillId="0" borderId="0" xfId="45" applyFont="1" applyBorder="1" applyAlignment="1" applyProtection="1">
      <alignment horizontal="left"/>
    </xf>
    <xf numFmtId="37" fontId="34" fillId="0" borderId="0" xfId="45" applyFont="1"/>
    <xf numFmtId="37" fontId="34" fillId="0" borderId="0" xfId="45" applyFont="1" applyBorder="1" applyAlignment="1" applyProtection="1">
      <alignment horizontal="left"/>
    </xf>
    <xf numFmtId="3" fontId="34" fillId="0" borderId="0" xfId="46" applyNumberFormat="1" applyFont="1" applyBorder="1" applyProtection="1">
      <protection locked="0"/>
    </xf>
    <xf numFmtId="170" fontId="34" fillId="0" borderId="0" xfId="42" applyNumberFormat="1" applyFont="1"/>
    <xf numFmtId="165" fontId="34" fillId="0" borderId="0" xfId="42" applyNumberFormat="1" applyFont="1"/>
    <xf numFmtId="10" fontId="33" fillId="0" borderId="0" xfId="45" applyNumberFormat="1" applyFont="1" applyBorder="1" applyProtection="1"/>
    <xf numFmtId="37" fontId="33" fillId="0" borderId="0" xfId="45" applyFont="1" applyBorder="1"/>
    <xf numFmtId="170" fontId="33" fillId="0" borderId="0" xfId="45" applyNumberFormat="1" applyFont="1" applyBorder="1"/>
    <xf numFmtId="3" fontId="34" fillId="0" borderId="0" xfId="46" applyNumberFormat="1" applyFont="1" applyFill="1" applyBorder="1" applyProtection="1">
      <protection locked="0"/>
    </xf>
    <xf numFmtId="37" fontId="34" fillId="0" borderId="0" xfId="45" applyFont="1" applyFill="1" applyBorder="1" applyAlignment="1" applyProtection="1">
      <alignment horizontal="left"/>
    </xf>
    <xf numFmtId="10" fontId="33" fillId="0" borderId="0" xfId="45" applyNumberFormat="1" applyFont="1" applyFill="1" applyBorder="1" applyProtection="1"/>
    <xf numFmtId="37" fontId="33" fillId="0" borderId="0" xfId="45" applyFont="1" applyFill="1" applyBorder="1"/>
    <xf numFmtId="170" fontId="33" fillId="0" borderId="0" xfId="45" applyNumberFormat="1" applyFont="1" applyFill="1" applyBorder="1"/>
    <xf numFmtId="3" fontId="34" fillId="0" borderId="0" xfId="45" applyNumberFormat="1" applyFont="1" applyFill="1" applyBorder="1" applyProtection="1"/>
    <xf numFmtId="170" fontId="34" fillId="0" borderId="0" xfId="45" applyNumberFormat="1" applyFont="1" applyFill="1" applyBorder="1"/>
    <xf numFmtId="10" fontId="34" fillId="0" borderId="0" xfId="45" applyNumberFormat="1" applyFont="1" applyFill="1" applyBorder="1"/>
    <xf numFmtId="37" fontId="34" fillId="0" borderId="0" xfId="45" applyFont="1" applyFill="1" applyAlignment="1" applyProtection="1">
      <alignment horizontal="left"/>
    </xf>
    <xf numFmtId="10" fontId="33" fillId="0" borderId="0" xfId="45" applyNumberFormat="1" applyFont="1" applyFill="1" applyProtection="1"/>
    <xf numFmtId="37" fontId="34" fillId="0" borderId="17" xfId="45" applyFont="1" applyFill="1" applyBorder="1"/>
    <xf numFmtId="10" fontId="34" fillId="0" borderId="17" xfId="45" applyNumberFormat="1" applyFont="1" applyFill="1" applyBorder="1"/>
    <xf numFmtId="37" fontId="33" fillId="0" borderId="0" xfId="45" applyFont="1" applyFill="1"/>
    <xf numFmtId="171" fontId="33" fillId="0" borderId="0" xfId="45" applyNumberFormat="1" applyFont="1" applyFill="1"/>
    <xf numFmtId="37" fontId="34" fillId="0" borderId="0" xfId="45" applyFont="1" applyAlignment="1" applyProtection="1">
      <alignment horizontal="left"/>
    </xf>
    <xf numFmtId="10" fontId="33" fillId="0" borderId="0" xfId="45" applyNumberFormat="1" applyFont="1" applyProtection="1"/>
    <xf numFmtId="170" fontId="34" fillId="0" borderId="0" xfId="45" applyNumberFormat="1" applyFont="1"/>
    <xf numFmtId="10" fontId="34" fillId="0" borderId="0" xfId="45" applyNumberFormat="1" applyFont="1"/>
    <xf numFmtId="39" fontId="33" fillId="0" borderId="0" xfId="45" applyNumberFormat="1" applyFont="1"/>
    <xf numFmtId="37" fontId="59" fillId="0" borderId="0" xfId="45" applyFont="1" applyAlignment="1" applyProtection="1"/>
    <xf numFmtId="165" fontId="21" fillId="28" borderId="0" xfId="42" applyNumberFormat="1" applyFont="1" applyFill="1" applyBorder="1" applyAlignment="1">
      <alignment horizontal="left" wrapText="1"/>
    </xf>
    <xf numFmtId="165" fontId="21" fillId="28" borderId="10" xfId="42" applyNumberFormat="1" applyFont="1" applyFill="1" applyBorder="1" applyAlignment="1">
      <alignment horizontal="left" wrapText="1"/>
    </xf>
    <xf numFmtId="1" fontId="45" fillId="0" borderId="29" xfId="0" applyNumberFormat="1" applyFont="1" applyFill="1" applyBorder="1" applyAlignment="1">
      <alignment horizontal="center"/>
    </xf>
    <xf numFmtId="1" fontId="31" fillId="0" borderId="0" xfId="0" applyNumberFormat="1" applyFont="1" applyFill="1" applyBorder="1" applyAlignment="1">
      <alignment horizontal="right"/>
    </xf>
    <xf numFmtId="1" fontId="31" fillId="0" borderId="0" xfId="0" applyNumberFormat="1" applyFont="1" applyFill="1"/>
    <xf numFmtId="3" fontId="31" fillId="0" borderId="0" xfId="0" applyNumberFormat="1" applyFont="1" applyFill="1"/>
    <xf numFmtId="9" fontId="23" fillId="0" borderId="21" xfId="0" applyNumberFormat="1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60" fillId="0" borderId="0" xfId="0" applyFont="1"/>
    <xf numFmtId="0" fontId="60" fillId="0" borderId="0" xfId="0" applyFont="1" applyFill="1" applyBorder="1"/>
    <xf numFmtId="0" fontId="60" fillId="0" borderId="0" xfId="0" applyFont="1" applyBorder="1"/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3" fontId="50" fillId="0" borderId="0" xfId="43" applyNumberFormat="1" applyFont="1" applyBorder="1" applyAlignment="1">
      <alignment horizontal="center"/>
    </xf>
    <xf numFmtId="3" fontId="21" fillId="0" borderId="15" xfId="0" applyNumberFormat="1" applyFont="1" applyFill="1" applyBorder="1" applyAlignment="1">
      <alignment horizontal="center"/>
    </xf>
    <xf numFmtId="3" fontId="21" fillId="0" borderId="20" xfId="0" applyNumberFormat="1" applyFont="1" applyFill="1" applyBorder="1" applyAlignment="1">
      <alignment horizontal="center"/>
    </xf>
    <xf numFmtId="3" fontId="21" fillId="0" borderId="24" xfId="0" applyNumberFormat="1" applyFont="1" applyBorder="1" applyAlignment="1">
      <alignment horizontal="center"/>
    </xf>
    <xf numFmtId="3" fontId="21" fillId="0" borderId="18" xfId="0" applyNumberFormat="1" applyFont="1" applyBorder="1" applyAlignment="1">
      <alignment horizontal="center"/>
    </xf>
    <xf numFmtId="167" fontId="47" fillId="25" borderId="14" xfId="0" applyNumberFormat="1" applyFont="1" applyFill="1" applyBorder="1" applyAlignment="1">
      <alignment horizontal="center"/>
    </xf>
    <xf numFmtId="167" fontId="47" fillId="25" borderId="15" xfId="0" applyNumberFormat="1" applyFont="1" applyFill="1" applyBorder="1" applyAlignment="1">
      <alignment horizontal="center"/>
    </xf>
    <xf numFmtId="167" fontId="44" fillId="25" borderId="14" xfId="0" applyNumberFormat="1" applyFont="1" applyFill="1" applyBorder="1" applyAlignment="1">
      <alignment horizontal="center"/>
    </xf>
    <xf numFmtId="3" fontId="45" fillId="25" borderId="15" xfId="0" applyNumberFormat="1" applyFont="1" applyFill="1" applyBorder="1" applyAlignment="1">
      <alignment horizontal="center"/>
    </xf>
    <xf numFmtId="167" fontId="44" fillId="25" borderId="19" xfId="0" applyNumberFormat="1" applyFont="1" applyFill="1" applyBorder="1" applyAlignment="1">
      <alignment horizontal="center"/>
    </xf>
    <xf numFmtId="3" fontId="46" fillId="25" borderId="20" xfId="0" applyNumberFormat="1" applyFont="1" applyFill="1" applyBorder="1" applyAlignment="1">
      <alignment horizontal="center"/>
    </xf>
    <xf numFmtId="0" fontId="28" fillId="26" borderId="0" xfId="0" applyFont="1" applyFill="1" applyBorder="1" applyAlignment="1">
      <alignment horizontal="center"/>
    </xf>
    <xf numFmtId="0" fontId="28" fillId="26" borderId="15" xfId="0" applyFont="1" applyFill="1" applyBorder="1" applyAlignment="1">
      <alignment horizontal="center"/>
    </xf>
    <xf numFmtId="164" fontId="44" fillId="26" borderId="0" xfId="0" applyNumberFormat="1" applyFont="1" applyFill="1" applyBorder="1" applyAlignment="1">
      <alignment horizontal="center"/>
    </xf>
    <xf numFmtId="1" fontId="45" fillId="26" borderId="15" xfId="0" applyNumberFormat="1" applyFont="1" applyFill="1" applyBorder="1" applyAlignment="1">
      <alignment horizontal="center"/>
    </xf>
    <xf numFmtId="164" fontId="44" fillId="26" borderId="19" xfId="0" applyNumberFormat="1" applyFont="1" applyFill="1" applyBorder="1" applyAlignment="1">
      <alignment horizontal="center"/>
    </xf>
    <xf numFmtId="1" fontId="45" fillId="26" borderId="20" xfId="0" applyNumberFormat="1" applyFont="1" applyFill="1" applyBorder="1" applyAlignment="1">
      <alignment horizontal="center"/>
    </xf>
    <xf numFmtId="0" fontId="20" fillId="34" borderId="0" xfId="0" applyFont="1" applyFill="1" applyBorder="1" applyAlignment="1">
      <alignment horizontal="center"/>
    </xf>
    <xf numFmtId="0" fontId="29" fillId="34" borderId="0" xfId="0" applyFont="1" applyFill="1" applyBorder="1" applyAlignment="1">
      <alignment horizontal="center"/>
    </xf>
    <xf numFmtId="164" fontId="44" fillId="34" borderId="0" xfId="0" applyNumberFormat="1" applyFont="1" applyFill="1" applyBorder="1" applyAlignment="1">
      <alignment horizontal="center"/>
    </xf>
    <xf numFmtId="1" fontId="45" fillId="34" borderId="0" xfId="0" applyNumberFormat="1" applyFont="1" applyFill="1" applyBorder="1" applyAlignment="1">
      <alignment horizontal="center"/>
    </xf>
    <xf numFmtId="164" fontId="44" fillId="34" borderId="10" xfId="0" applyNumberFormat="1" applyFont="1" applyFill="1" applyBorder="1" applyAlignment="1">
      <alignment horizontal="center"/>
    </xf>
    <xf numFmtId="1" fontId="45" fillId="34" borderId="10" xfId="0" applyNumberFormat="1" applyFont="1" applyFill="1" applyBorder="1" applyAlignment="1">
      <alignment horizontal="center"/>
    </xf>
    <xf numFmtId="0" fontId="48" fillId="24" borderId="11" xfId="0" applyFont="1" applyFill="1" applyBorder="1" applyAlignment="1">
      <alignment horizontal="center" vertical="center"/>
    </xf>
    <xf numFmtId="9" fontId="23" fillId="0" borderId="24" xfId="0" applyNumberFormat="1" applyFont="1" applyBorder="1" applyAlignment="1">
      <alignment horizontal="center"/>
    </xf>
    <xf numFmtId="3" fontId="21" fillId="0" borderId="22" xfId="0" applyNumberFormat="1" applyFont="1" applyBorder="1" applyAlignment="1">
      <alignment horizontal="center"/>
    </xf>
    <xf numFmtId="3" fontId="21" fillId="0" borderId="23" xfId="0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48" fillId="24" borderId="14" xfId="0" applyFont="1" applyFill="1" applyBorder="1" applyAlignment="1">
      <alignment horizontal="center" vertical="center"/>
    </xf>
    <xf numFmtId="167" fontId="47" fillId="0" borderId="14" xfId="0" applyNumberFormat="1" applyFont="1" applyFill="1" applyBorder="1" applyAlignment="1">
      <alignment horizontal="center"/>
    </xf>
    <xf numFmtId="3" fontId="21" fillId="0" borderId="14" xfId="0" applyNumberFormat="1" applyFont="1" applyFill="1" applyBorder="1" applyAlignment="1">
      <alignment horizontal="center"/>
    </xf>
    <xf numFmtId="3" fontId="21" fillId="0" borderId="19" xfId="0" applyNumberFormat="1" applyFont="1" applyFill="1" applyBorder="1" applyAlignment="1">
      <alignment horizontal="center"/>
    </xf>
    <xf numFmtId="3" fontId="21" fillId="0" borderId="16" xfId="0" applyNumberFormat="1" applyFont="1" applyBorder="1" applyAlignment="1">
      <alignment horizontal="center"/>
    </xf>
    <xf numFmtId="9" fontId="23" fillId="0" borderId="11" xfId="0" applyNumberFormat="1" applyFont="1" applyBorder="1" applyAlignment="1">
      <alignment horizontal="center"/>
    </xf>
    <xf numFmtId="9" fontId="23" fillId="0" borderId="13" xfId="0" applyNumberFormat="1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2" fontId="0" fillId="0" borderId="15" xfId="0" applyNumberFormat="1" applyBorder="1" applyAlignment="1">
      <alignment wrapText="1"/>
    </xf>
    <xf numFmtId="0" fontId="23" fillId="0" borderId="16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9" fontId="23" fillId="0" borderId="12" xfId="0" applyNumberFormat="1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3" fontId="21" fillId="0" borderId="17" xfId="0" applyNumberFormat="1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2" fontId="61" fillId="0" borderId="0" xfId="0" applyNumberFormat="1" applyFont="1" applyAlignment="1">
      <alignment horizontal="right" vertical="center" wrapText="1"/>
    </xf>
    <xf numFmtId="2" fontId="61" fillId="0" borderId="0" xfId="0" applyNumberFormat="1" applyFont="1" applyAlignment="1">
      <alignment wrapText="1"/>
    </xf>
    <xf numFmtId="0" fontId="23" fillId="0" borderId="0" xfId="0" applyFont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0" xfId="0" applyFont="1" applyBorder="1" applyAlignment="1">
      <alignment horizontal="left"/>
    </xf>
    <xf numFmtId="167" fontId="0" fillId="0" borderId="0" xfId="0" applyNumberFormat="1"/>
    <xf numFmtId="167" fontId="44" fillId="0" borderId="0" xfId="0" applyNumberFormat="1" applyFont="1" applyFill="1" applyBorder="1" applyAlignment="1">
      <alignment horizontal="center"/>
    </xf>
    <xf numFmtId="167" fontId="0" fillId="0" borderId="0" xfId="0" applyNumberFormat="1" applyFill="1" applyBorder="1"/>
    <xf numFmtId="167" fontId="0" fillId="0" borderId="0" xfId="0" applyNumberFormat="1" applyBorder="1"/>
    <xf numFmtId="3" fontId="0" fillId="0" borderId="0" xfId="0" applyNumberFormat="1"/>
    <xf numFmtId="3" fontId="0" fillId="0" borderId="0" xfId="0" applyNumberFormat="1" applyAlignment="1">
      <alignment horizontal="left"/>
    </xf>
    <xf numFmtId="44" fontId="1" fillId="0" borderId="0" xfId="44" applyFont="1" applyAlignment="1">
      <alignment horizontal="center"/>
    </xf>
    <xf numFmtId="37" fontId="50" fillId="0" borderId="0" xfId="44" applyNumberFormat="1" applyFont="1" applyAlignment="1">
      <alignment horizontal="center" vertical="center"/>
    </xf>
    <xf numFmtId="167" fontId="47" fillId="34" borderId="14" xfId="0" applyNumberFormat="1" applyFont="1" applyFill="1" applyBorder="1" applyAlignment="1">
      <alignment horizontal="center"/>
    </xf>
    <xf numFmtId="167" fontId="47" fillId="34" borderId="15" xfId="0" applyNumberFormat="1" applyFont="1" applyFill="1" applyBorder="1" applyAlignment="1">
      <alignment horizontal="center"/>
    </xf>
    <xf numFmtId="167" fontId="44" fillId="34" borderId="14" xfId="0" applyNumberFormat="1" applyFont="1" applyFill="1" applyBorder="1" applyAlignment="1">
      <alignment horizontal="center"/>
    </xf>
    <xf numFmtId="3" fontId="45" fillId="34" borderId="15" xfId="0" applyNumberFormat="1" applyFont="1" applyFill="1" applyBorder="1" applyAlignment="1">
      <alignment horizontal="center"/>
    </xf>
    <xf numFmtId="167" fontId="44" fillId="34" borderId="19" xfId="0" applyNumberFormat="1" applyFont="1" applyFill="1" applyBorder="1" applyAlignment="1">
      <alignment horizontal="center"/>
    </xf>
    <xf numFmtId="3" fontId="46" fillId="34" borderId="20" xfId="0" applyNumberFormat="1" applyFont="1" applyFill="1" applyBorder="1" applyAlignment="1">
      <alignment horizontal="center"/>
    </xf>
    <xf numFmtId="0" fontId="32" fillId="25" borderId="0" xfId="0" applyFont="1" applyFill="1" applyAlignment="1">
      <alignment horizontal="center"/>
    </xf>
    <xf numFmtId="0" fontId="32" fillId="25" borderId="0" xfId="0" applyFont="1" applyFill="1" applyBorder="1" applyAlignment="1">
      <alignment horizontal="center"/>
    </xf>
    <xf numFmtId="0" fontId="32" fillId="28" borderId="0" xfId="0" applyFont="1" applyFill="1" applyAlignment="1">
      <alignment horizontal="center"/>
    </xf>
    <xf numFmtId="0" fontId="32" fillId="28" borderId="0" xfId="0" applyFont="1" applyFill="1" applyBorder="1" applyAlignment="1">
      <alignment horizontal="center"/>
    </xf>
    <xf numFmtId="0" fontId="53" fillId="0" borderId="0" xfId="43" applyFont="1" applyBorder="1" applyAlignment="1">
      <alignment horizontal="left"/>
    </xf>
    <xf numFmtId="37" fontId="59" fillId="0" borderId="25" xfId="45" applyFont="1" applyBorder="1" applyAlignment="1" applyProtection="1">
      <alignment horizontal="center"/>
    </xf>
    <xf numFmtId="37" fontId="59" fillId="0" borderId="26" xfId="45" applyFont="1" applyBorder="1" applyAlignment="1" applyProtection="1">
      <alignment horizontal="center"/>
    </xf>
    <xf numFmtId="37" fontId="59" fillId="0" borderId="27" xfId="45" applyFont="1" applyBorder="1" applyAlignment="1" applyProtection="1">
      <alignment horizontal="center"/>
    </xf>
    <xf numFmtId="169" fontId="55" fillId="0" borderId="0" xfId="45" applyNumberFormat="1" applyFont="1" applyAlignment="1" applyProtection="1">
      <alignment horizontal="center"/>
    </xf>
    <xf numFmtId="169" fontId="56" fillId="0" borderId="0" xfId="45" applyNumberFormat="1" applyFont="1" applyAlignment="1" applyProtection="1">
      <alignment horizontal="center"/>
    </xf>
    <xf numFmtId="37" fontId="58" fillId="0" borderId="0" xfId="45" applyFont="1" applyAlignment="1" applyProtection="1">
      <alignment horizontal="left"/>
    </xf>
    <xf numFmtId="37" fontId="58" fillId="0" borderId="0" xfId="45" applyFont="1" applyAlignment="1" applyProtection="1">
      <alignment horizontal="center"/>
    </xf>
    <xf numFmtId="39" fontId="59" fillId="0" borderId="25" xfId="45" applyNumberFormat="1" applyFont="1" applyBorder="1" applyAlignment="1">
      <alignment horizontal="center"/>
    </xf>
    <xf numFmtId="39" fontId="59" fillId="0" borderId="26" xfId="45" applyNumberFormat="1" applyFont="1" applyBorder="1" applyAlignment="1">
      <alignment horizontal="center"/>
    </xf>
    <xf numFmtId="39" fontId="59" fillId="0" borderId="27" xfId="45" applyNumberFormat="1" applyFont="1" applyBorder="1" applyAlignment="1">
      <alignment horizont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 2" xfId="44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rmal 3" xfId="43"/>
    <cellStyle name="Normal_Kwh &amp; Revenue 2007 2" xfId="46"/>
    <cellStyle name="Normal_PRORATA-2009" xfId="45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zoomScaleNormal="100" workbookViewId="0">
      <selection activeCell="A36" sqref="A36"/>
    </sheetView>
  </sheetViews>
  <sheetFormatPr defaultRowHeight="13.2" x14ac:dyDescent="0.25"/>
  <cols>
    <col min="1" max="1" width="10.88671875" customWidth="1"/>
    <col min="2" max="2" width="15" customWidth="1"/>
    <col min="3" max="7" width="14.44140625" customWidth="1"/>
    <col min="8" max="8" width="17.88671875" customWidth="1"/>
    <col min="9" max="9" width="14.44140625" style="16" customWidth="1"/>
    <col min="10" max="10" width="25.5546875" style="16" customWidth="1"/>
    <col min="11" max="11" width="26.109375" style="26" customWidth="1"/>
  </cols>
  <sheetData>
    <row r="1" spans="1:11" s="7" customFormat="1" ht="42.6" customHeight="1" x14ac:dyDescent="0.5">
      <c r="A1" s="5" t="s">
        <v>160</v>
      </c>
      <c r="B1" s="5"/>
      <c r="C1" s="5"/>
      <c r="D1" s="5"/>
      <c r="E1" s="6"/>
      <c r="F1" s="6"/>
      <c r="I1" s="15"/>
      <c r="J1" s="15"/>
      <c r="K1" s="25"/>
    </row>
    <row r="2" spans="1:11" s="57" customFormat="1" ht="24.9" customHeight="1" x14ac:dyDescent="0.4">
      <c r="A2" s="33" t="s">
        <v>155</v>
      </c>
      <c r="B2" s="33"/>
      <c r="C2" s="56"/>
      <c r="D2" s="33"/>
      <c r="E2" s="56"/>
      <c r="F2" s="56"/>
      <c r="I2" s="58"/>
      <c r="J2" s="58"/>
      <c r="K2" s="59"/>
    </row>
    <row r="3" spans="1:11" ht="13.2" customHeight="1" x14ac:dyDescent="0.4">
      <c r="A3" s="1"/>
      <c r="B3" s="1"/>
      <c r="C3" s="1"/>
      <c r="D3" s="1"/>
      <c r="E3" s="3"/>
      <c r="F3" s="4"/>
    </row>
    <row r="4" spans="1:11" ht="13.2" customHeight="1" x14ac:dyDescent="0.4">
      <c r="A4" s="1"/>
      <c r="B4" s="1"/>
      <c r="C4" s="1"/>
      <c r="D4" s="1"/>
      <c r="E4" s="3"/>
      <c r="F4" s="4"/>
    </row>
    <row r="5" spans="1:11" ht="24.9" customHeight="1" x14ac:dyDescent="0.4">
      <c r="A5" s="1" t="s">
        <v>97</v>
      </c>
      <c r="B5" s="1"/>
      <c r="C5" s="1"/>
      <c r="D5" s="1"/>
      <c r="E5" s="3"/>
      <c r="F5" s="4"/>
    </row>
    <row r="6" spans="1:11" ht="22.2" thickBot="1" x14ac:dyDescent="0.45">
      <c r="A6" s="1"/>
      <c r="B6" s="1"/>
      <c r="C6" s="3"/>
      <c r="D6" s="1"/>
      <c r="E6" s="3"/>
      <c r="F6" s="4"/>
    </row>
    <row r="7" spans="1:11" s="8" customFormat="1" ht="25.35" customHeight="1" x14ac:dyDescent="0.2">
      <c r="A7" s="9"/>
      <c r="B7" s="9"/>
      <c r="C7" s="91" t="s">
        <v>81</v>
      </c>
      <c r="D7" s="91" t="s">
        <v>81</v>
      </c>
      <c r="E7" s="92" t="s">
        <v>82</v>
      </c>
      <c r="F7" s="93" t="s">
        <v>82</v>
      </c>
      <c r="G7" s="115" t="s">
        <v>48</v>
      </c>
      <c r="H7" s="116" t="s">
        <v>48</v>
      </c>
      <c r="I7" s="94" t="s">
        <v>158</v>
      </c>
      <c r="J7" s="27"/>
      <c r="K7" s="22"/>
    </row>
    <row r="8" spans="1:11" s="8" customFormat="1" ht="20.100000000000001" customHeight="1" thickBot="1" x14ac:dyDescent="0.25">
      <c r="A8" s="9"/>
      <c r="B8" s="10" t="s">
        <v>6</v>
      </c>
      <c r="C8" s="110" t="s">
        <v>8</v>
      </c>
      <c r="D8" s="111" t="s">
        <v>0</v>
      </c>
      <c r="E8" s="112" t="s">
        <v>8</v>
      </c>
      <c r="F8" s="111" t="s">
        <v>0</v>
      </c>
      <c r="G8" s="113" t="s">
        <v>8</v>
      </c>
      <c r="H8" s="114" t="s">
        <v>87</v>
      </c>
      <c r="I8" s="95"/>
      <c r="J8" s="27"/>
      <c r="K8" s="22"/>
    </row>
    <row r="9" spans="1:11" s="8" customFormat="1" ht="11.4" x14ac:dyDescent="0.2">
      <c r="A9" s="11"/>
      <c r="B9" s="10" t="s">
        <v>7</v>
      </c>
      <c r="C9" s="83">
        <v>444</v>
      </c>
      <c r="D9" s="84">
        <v>444</v>
      </c>
      <c r="E9" s="85">
        <v>2122</v>
      </c>
      <c r="F9" s="86">
        <v>2122</v>
      </c>
      <c r="G9" s="87">
        <f>C9+E9</f>
        <v>2566</v>
      </c>
      <c r="H9" s="88">
        <f>D9+F9</f>
        <v>2566</v>
      </c>
      <c r="I9" s="89"/>
      <c r="J9" s="28"/>
      <c r="K9" s="22"/>
    </row>
    <row r="10" spans="1:11" s="12" customFormat="1" ht="10.199999999999999" x14ac:dyDescent="0.2">
      <c r="A10" s="11"/>
      <c r="C10" s="17"/>
      <c r="D10" s="18"/>
      <c r="E10" s="328"/>
      <c r="F10" s="329"/>
      <c r="G10" s="334"/>
      <c r="H10" s="335"/>
      <c r="I10" s="19"/>
      <c r="J10" s="23"/>
      <c r="K10" s="29"/>
    </row>
    <row r="11" spans="1:11" s="12" customFormat="1" ht="12.75" customHeight="1" x14ac:dyDescent="0.25">
      <c r="A11" s="2" t="s">
        <v>1</v>
      </c>
      <c r="B11" s="47">
        <v>0.77642100000000003</v>
      </c>
      <c r="C11" s="78">
        <f t="shared" ref="C11:C16" si="0">$C$9*B11</f>
        <v>344.73092400000002</v>
      </c>
      <c r="D11" s="125">
        <v>345</v>
      </c>
      <c r="E11" s="330">
        <f t="shared" ref="E11:E16" si="1">$E$9*B11</f>
        <v>1647.5653620000001</v>
      </c>
      <c r="F11" s="331">
        <v>1648</v>
      </c>
      <c r="G11" s="336">
        <f t="shared" ref="G11:H16" si="2">C11+E11</f>
        <v>1992.296286</v>
      </c>
      <c r="H11" s="337">
        <f t="shared" si="2"/>
        <v>1993</v>
      </c>
      <c r="I11" s="19"/>
      <c r="J11" s="23"/>
      <c r="K11" s="29"/>
    </row>
    <row r="12" spans="1:11" s="8" customFormat="1" ht="12.75" customHeight="1" x14ac:dyDescent="0.25">
      <c r="A12" s="2" t="s">
        <v>2</v>
      </c>
      <c r="B12" s="47">
        <v>8.1109000000000001E-2</v>
      </c>
      <c r="C12" s="78">
        <f t="shared" si="0"/>
        <v>36.012396000000003</v>
      </c>
      <c r="D12" s="125">
        <v>36</v>
      </c>
      <c r="E12" s="330">
        <f t="shared" si="1"/>
        <v>172.11329800000001</v>
      </c>
      <c r="F12" s="331">
        <v>172</v>
      </c>
      <c r="G12" s="336">
        <f t="shared" si="2"/>
        <v>208.12569400000001</v>
      </c>
      <c r="H12" s="337">
        <f t="shared" si="2"/>
        <v>208</v>
      </c>
      <c r="I12" s="20"/>
      <c r="J12" s="24"/>
      <c r="K12" s="22"/>
    </row>
    <row r="13" spans="1:11" s="8" customFormat="1" ht="12.75" customHeight="1" x14ac:dyDescent="0.25">
      <c r="A13" s="13" t="s">
        <v>5</v>
      </c>
      <c r="B13" s="47">
        <v>6.5679000000000001E-2</v>
      </c>
      <c r="C13" s="78">
        <f t="shared" si="0"/>
        <v>29.161476</v>
      </c>
      <c r="D13" s="125">
        <v>29</v>
      </c>
      <c r="E13" s="330">
        <f t="shared" si="1"/>
        <v>139.37083799999999</v>
      </c>
      <c r="F13" s="331">
        <v>139</v>
      </c>
      <c r="G13" s="336">
        <f t="shared" si="2"/>
        <v>168.53231399999999</v>
      </c>
      <c r="H13" s="337">
        <f t="shared" si="2"/>
        <v>168</v>
      </c>
      <c r="I13" s="20"/>
      <c r="J13" s="24"/>
      <c r="K13" s="22"/>
    </row>
    <row r="14" spans="1:11" s="8" customFormat="1" ht="12.75" customHeight="1" x14ac:dyDescent="0.25">
      <c r="A14" s="2" t="s">
        <v>3</v>
      </c>
      <c r="B14" s="47">
        <v>6.3710000000000003E-2</v>
      </c>
      <c r="C14" s="78">
        <f t="shared" si="0"/>
        <v>28.287240000000001</v>
      </c>
      <c r="D14" s="125">
        <v>28</v>
      </c>
      <c r="E14" s="330">
        <f t="shared" si="1"/>
        <v>135.19262000000001</v>
      </c>
      <c r="F14" s="331">
        <v>135</v>
      </c>
      <c r="G14" s="336">
        <f t="shared" si="2"/>
        <v>163.47986</v>
      </c>
      <c r="H14" s="337">
        <f t="shared" si="2"/>
        <v>163</v>
      </c>
      <c r="I14" s="20"/>
      <c r="J14" s="24"/>
      <c r="K14" s="22"/>
    </row>
    <row r="15" spans="1:11" s="8" customFormat="1" ht="12.75" customHeight="1" x14ac:dyDescent="0.25">
      <c r="A15" s="14" t="s">
        <v>4</v>
      </c>
      <c r="B15" s="47">
        <v>1.3081000000000001E-2</v>
      </c>
      <c r="C15" s="78">
        <f t="shared" si="0"/>
        <v>5.8079640000000001</v>
      </c>
      <c r="D15" s="125">
        <v>6</v>
      </c>
      <c r="E15" s="330">
        <f t="shared" si="1"/>
        <v>27.757882000000002</v>
      </c>
      <c r="F15" s="331">
        <v>28</v>
      </c>
      <c r="G15" s="336">
        <f t="shared" si="2"/>
        <v>33.565846000000001</v>
      </c>
      <c r="H15" s="337">
        <f t="shared" si="2"/>
        <v>34</v>
      </c>
      <c r="I15" s="20"/>
      <c r="J15" s="24"/>
      <c r="K15" s="22"/>
    </row>
    <row r="16" spans="1:11" s="8" customFormat="1" ht="12.75" customHeight="1" thickBot="1" x14ac:dyDescent="0.3">
      <c r="A16" s="14" t="s">
        <v>9</v>
      </c>
      <c r="B16" s="48">
        <v>0</v>
      </c>
      <c r="C16" s="79">
        <f t="shared" si="0"/>
        <v>0</v>
      </c>
      <c r="D16" s="127">
        <f>C16</f>
        <v>0</v>
      </c>
      <c r="E16" s="332">
        <f t="shared" si="1"/>
        <v>0</v>
      </c>
      <c r="F16" s="333">
        <v>0</v>
      </c>
      <c r="G16" s="338">
        <f t="shared" si="2"/>
        <v>0</v>
      </c>
      <c r="H16" s="339">
        <f t="shared" si="2"/>
        <v>0</v>
      </c>
      <c r="I16" s="21"/>
      <c r="J16" s="24"/>
      <c r="K16" s="22"/>
    </row>
    <row r="17" spans="1:11" s="8" customFormat="1" ht="12.75" customHeight="1" thickTop="1" thickBot="1" x14ac:dyDescent="0.3">
      <c r="A17"/>
      <c r="B17" s="31">
        <f t="shared" ref="B17:H17" si="3">SUM(B11:B16)</f>
        <v>1</v>
      </c>
      <c r="C17" s="80">
        <f t="shared" si="3"/>
        <v>444.00000000000006</v>
      </c>
      <c r="D17" s="126">
        <f>SUM(D11:D16)</f>
        <v>444</v>
      </c>
      <c r="E17" s="81">
        <f t="shared" si="3"/>
        <v>2122</v>
      </c>
      <c r="F17" s="306">
        <f>SUM(F11:F16)</f>
        <v>2122</v>
      </c>
      <c r="G17" s="81">
        <f>SUM(G11:G16)</f>
        <v>2566</v>
      </c>
      <c r="H17" s="82">
        <f t="shared" si="3"/>
        <v>2566</v>
      </c>
      <c r="I17" s="90">
        <v>0</v>
      </c>
      <c r="J17" s="30"/>
      <c r="K17" s="22"/>
    </row>
    <row r="19" spans="1:11" ht="21.6" x14ac:dyDescent="0.4">
      <c r="A19" s="1"/>
      <c r="B19" s="1"/>
      <c r="C19" s="1"/>
      <c r="D19" s="1"/>
      <c r="E19" s="3"/>
      <c r="F19" s="4"/>
    </row>
    <row r="20" spans="1:11" ht="21.6" x14ac:dyDescent="0.4">
      <c r="A20" s="1" t="s">
        <v>159</v>
      </c>
      <c r="B20" s="1"/>
      <c r="C20" s="1"/>
      <c r="D20" s="1"/>
      <c r="E20" s="3"/>
      <c r="F20" s="4"/>
    </row>
    <row r="21" spans="1:11" ht="22.2" thickBot="1" x14ac:dyDescent="0.45">
      <c r="A21" s="1"/>
      <c r="B21" s="1"/>
      <c r="C21" s="3"/>
      <c r="D21" s="1"/>
      <c r="E21" s="3"/>
      <c r="F21" s="4"/>
    </row>
    <row r="22" spans="1:11" ht="23.4" x14ac:dyDescent="0.25">
      <c r="A22" s="9"/>
      <c r="B22" s="9"/>
      <c r="C22" s="91" t="s">
        <v>81</v>
      </c>
      <c r="D22" s="91" t="s">
        <v>81</v>
      </c>
      <c r="E22" s="92" t="s">
        <v>82</v>
      </c>
      <c r="F22" s="93" t="s">
        <v>82</v>
      </c>
      <c r="G22" s="115" t="s">
        <v>48</v>
      </c>
      <c r="H22" s="116" t="s">
        <v>48</v>
      </c>
      <c r="I22" s="94" t="s">
        <v>158</v>
      </c>
      <c r="J22" s="27"/>
    </row>
    <row r="23" spans="1:11" ht="13.8" thickBot="1" x14ac:dyDescent="0.3">
      <c r="A23" s="9"/>
      <c r="B23" s="10" t="s">
        <v>6</v>
      </c>
      <c r="C23" s="110" t="s">
        <v>8</v>
      </c>
      <c r="D23" s="111" t="s">
        <v>0</v>
      </c>
      <c r="E23" s="112" t="s">
        <v>8</v>
      </c>
      <c r="F23" s="111" t="s">
        <v>0</v>
      </c>
      <c r="G23" s="113" t="s">
        <v>8</v>
      </c>
      <c r="H23" s="114" t="s">
        <v>87</v>
      </c>
      <c r="I23" s="95"/>
      <c r="J23" s="27"/>
    </row>
    <row r="24" spans="1:11" x14ac:dyDescent="0.25">
      <c r="A24" s="11"/>
      <c r="B24" s="10" t="s">
        <v>7</v>
      </c>
      <c r="C24" s="83">
        <v>1149</v>
      </c>
      <c r="D24" s="84">
        <v>1149</v>
      </c>
      <c r="E24" s="85">
        <v>2283</v>
      </c>
      <c r="F24" s="86">
        <v>2283</v>
      </c>
      <c r="G24" s="87">
        <f>C24+E24</f>
        <v>3432</v>
      </c>
      <c r="H24" s="88">
        <f>D24+F24</f>
        <v>3432</v>
      </c>
      <c r="I24" s="89"/>
      <c r="J24" s="28"/>
    </row>
    <row r="25" spans="1:11" x14ac:dyDescent="0.25">
      <c r="A25" s="11"/>
      <c r="B25" s="12"/>
      <c r="C25" s="17"/>
      <c r="D25" s="18"/>
      <c r="E25" s="328"/>
      <c r="F25" s="329"/>
      <c r="G25" s="334"/>
      <c r="H25" s="335"/>
      <c r="I25" s="19"/>
      <c r="J25" s="23"/>
    </row>
    <row r="26" spans="1:11" x14ac:dyDescent="0.25">
      <c r="A26" s="2" t="s">
        <v>1</v>
      </c>
      <c r="B26" s="47">
        <v>0.78123799999999999</v>
      </c>
      <c r="C26" s="78">
        <f t="shared" ref="C26:C31" si="4">$C$24*B26</f>
        <v>897.64246200000002</v>
      </c>
      <c r="D26" s="125">
        <v>898</v>
      </c>
      <c r="E26" s="330">
        <f t="shared" ref="E26:E31" si="5">$E$24*B26</f>
        <v>1783.566354</v>
      </c>
      <c r="F26" s="331">
        <v>1784</v>
      </c>
      <c r="G26" s="336">
        <f t="shared" ref="G26:H31" si="6">C26+E26</f>
        <v>2681.2088160000003</v>
      </c>
      <c r="H26" s="337">
        <f t="shared" si="6"/>
        <v>2682</v>
      </c>
      <c r="I26" s="19"/>
      <c r="J26" s="23"/>
    </row>
    <row r="27" spans="1:11" x14ac:dyDescent="0.25">
      <c r="A27" s="2" t="s">
        <v>2</v>
      </c>
      <c r="B27" s="47">
        <v>7.9615000000000005E-2</v>
      </c>
      <c r="C27" s="78">
        <f t="shared" si="4"/>
        <v>91.477635000000006</v>
      </c>
      <c r="D27" s="125">
        <v>91</v>
      </c>
      <c r="E27" s="330">
        <f t="shared" si="5"/>
        <v>181.76104500000002</v>
      </c>
      <c r="F27" s="331">
        <v>182</v>
      </c>
      <c r="G27" s="336">
        <f t="shared" si="6"/>
        <v>273.23868000000004</v>
      </c>
      <c r="H27" s="337">
        <f t="shared" si="6"/>
        <v>273</v>
      </c>
      <c r="I27" s="20"/>
      <c r="J27" s="24"/>
    </row>
    <row r="28" spans="1:11" x14ac:dyDescent="0.25">
      <c r="A28" s="13" t="s">
        <v>5</v>
      </c>
      <c r="B28" s="47">
        <v>6.4367999999999995E-2</v>
      </c>
      <c r="C28" s="78">
        <f t="shared" si="4"/>
        <v>73.958831999999987</v>
      </c>
      <c r="D28" s="125">
        <v>74</v>
      </c>
      <c r="E28" s="330">
        <f t="shared" si="5"/>
        <v>146.95214399999998</v>
      </c>
      <c r="F28" s="331">
        <v>147</v>
      </c>
      <c r="G28" s="336">
        <f t="shared" si="6"/>
        <v>220.91097599999995</v>
      </c>
      <c r="H28" s="337">
        <f t="shared" si="6"/>
        <v>221</v>
      </c>
      <c r="I28" s="20"/>
      <c r="J28" s="24"/>
    </row>
    <row r="29" spans="1:11" x14ac:dyDescent="0.25">
      <c r="A29" s="2" t="s">
        <v>3</v>
      </c>
      <c r="B29" s="47">
        <v>6.1510000000000002E-2</v>
      </c>
      <c r="C29" s="78">
        <f t="shared" si="4"/>
        <v>70.674990000000008</v>
      </c>
      <c r="D29" s="125">
        <v>71</v>
      </c>
      <c r="E29" s="330">
        <f t="shared" si="5"/>
        <v>140.42733000000001</v>
      </c>
      <c r="F29" s="331">
        <v>140</v>
      </c>
      <c r="G29" s="336">
        <f t="shared" si="6"/>
        <v>211.10232000000002</v>
      </c>
      <c r="H29" s="337">
        <f t="shared" si="6"/>
        <v>211</v>
      </c>
      <c r="I29" s="20"/>
      <c r="J29" s="24"/>
    </row>
    <row r="30" spans="1:11" x14ac:dyDescent="0.25">
      <c r="A30" s="14" t="s">
        <v>4</v>
      </c>
      <c r="B30" s="47">
        <v>1.3269E-2</v>
      </c>
      <c r="C30" s="78">
        <f t="shared" si="4"/>
        <v>15.246081</v>
      </c>
      <c r="D30" s="125">
        <v>15</v>
      </c>
      <c r="E30" s="330">
        <f t="shared" si="5"/>
        <v>30.293126999999998</v>
      </c>
      <c r="F30" s="331">
        <v>30</v>
      </c>
      <c r="G30" s="336">
        <f t="shared" si="6"/>
        <v>45.539208000000002</v>
      </c>
      <c r="H30" s="337">
        <f t="shared" si="6"/>
        <v>45</v>
      </c>
      <c r="I30" s="20"/>
      <c r="J30" s="24"/>
    </row>
    <row r="31" spans="1:11" ht="13.8" thickBot="1" x14ac:dyDescent="0.3">
      <c r="A31" s="14" t="s">
        <v>9</v>
      </c>
      <c r="B31" s="48">
        <v>0</v>
      </c>
      <c r="C31" s="79">
        <f t="shared" si="4"/>
        <v>0</v>
      </c>
      <c r="D31" s="127">
        <v>0</v>
      </c>
      <c r="E31" s="332">
        <f t="shared" si="5"/>
        <v>0</v>
      </c>
      <c r="F31" s="333">
        <v>0</v>
      </c>
      <c r="G31" s="338">
        <f t="shared" si="6"/>
        <v>0</v>
      </c>
      <c r="H31" s="339">
        <f t="shared" si="6"/>
        <v>0</v>
      </c>
      <c r="I31" s="21"/>
      <c r="J31" s="24"/>
    </row>
    <row r="32" spans="1:11" ht="14.4" thickTop="1" thickBot="1" x14ac:dyDescent="0.3">
      <c r="B32" s="32">
        <f t="shared" ref="B32:H32" si="7">SUM(B26:B31)</f>
        <v>0.99999999999999989</v>
      </c>
      <c r="C32" s="80">
        <f t="shared" si="7"/>
        <v>1149</v>
      </c>
      <c r="D32" s="126">
        <f t="shared" si="7"/>
        <v>1149</v>
      </c>
      <c r="E32" s="81">
        <f t="shared" si="7"/>
        <v>2283</v>
      </c>
      <c r="F32" s="306">
        <f t="shared" si="7"/>
        <v>2283</v>
      </c>
      <c r="G32" s="81">
        <f t="shared" si="7"/>
        <v>3432.0000000000005</v>
      </c>
      <c r="H32" s="82">
        <f t="shared" si="7"/>
        <v>3432</v>
      </c>
      <c r="I32" s="90">
        <v>0</v>
      </c>
      <c r="J32" s="30"/>
    </row>
  </sheetData>
  <pageMargins left="0.75" right="0.75" top="1" bottom="1" header="0.5" footer="0.5"/>
  <pageSetup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zoomScaleNormal="100" workbookViewId="0">
      <selection activeCell="H29" sqref="H29"/>
    </sheetView>
  </sheetViews>
  <sheetFormatPr defaultRowHeight="13.2" x14ac:dyDescent="0.25"/>
  <cols>
    <col min="1" max="1" width="10.88671875" customWidth="1"/>
    <col min="2" max="2" width="15" customWidth="1"/>
    <col min="3" max="5" width="14.44140625" customWidth="1"/>
    <col min="6" max="6" width="16.44140625" customWidth="1"/>
    <col min="7" max="7" width="16" customWidth="1"/>
    <col min="8" max="8" width="16.88671875" customWidth="1"/>
    <col min="9" max="10" width="14.44140625" style="16" customWidth="1"/>
    <col min="11" max="11" width="14.44140625" style="26" customWidth="1"/>
    <col min="19" max="19" width="13.88671875" customWidth="1"/>
  </cols>
  <sheetData>
    <row r="1" spans="1:19" s="7" customFormat="1" ht="42.6" customHeight="1" x14ac:dyDescent="0.5">
      <c r="A1" s="5" t="s">
        <v>160</v>
      </c>
      <c r="B1" s="5"/>
      <c r="C1" s="5"/>
      <c r="D1" s="5"/>
      <c r="E1" s="6"/>
      <c r="F1" s="6"/>
      <c r="I1" s="15"/>
      <c r="J1" s="15"/>
      <c r="K1" s="25"/>
    </row>
    <row r="2" spans="1:19" s="57" customFormat="1" ht="24.9" customHeight="1" x14ac:dyDescent="0.4">
      <c r="A2" s="33" t="s">
        <v>156</v>
      </c>
      <c r="B2" s="33"/>
      <c r="C2" s="56"/>
      <c r="D2" s="33"/>
      <c r="E2" s="56"/>
      <c r="F2" s="56"/>
      <c r="I2" s="58"/>
      <c r="J2" s="58"/>
      <c r="K2" s="59"/>
    </row>
    <row r="3" spans="1:19" ht="13.2" customHeight="1" x14ac:dyDescent="0.4">
      <c r="A3" s="1"/>
      <c r="B3" s="1"/>
      <c r="C3" s="1"/>
      <c r="D3" s="1"/>
      <c r="E3" s="3"/>
      <c r="F3" s="4"/>
    </row>
    <row r="4" spans="1:19" ht="13.2" customHeight="1" x14ac:dyDescent="0.4">
      <c r="A4" s="1"/>
      <c r="B4" s="1"/>
      <c r="C4" s="1"/>
      <c r="D4" s="1"/>
      <c r="E4" s="3"/>
      <c r="F4" s="4"/>
    </row>
    <row r="5" spans="1:19" ht="24.9" customHeight="1" x14ac:dyDescent="0.4">
      <c r="A5" s="1" t="s">
        <v>97</v>
      </c>
      <c r="B5" s="1"/>
      <c r="C5" s="1"/>
      <c r="D5" s="1"/>
      <c r="E5" s="3"/>
      <c r="F5" s="4"/>
      <c r="H5" s="1"/>
      <c r="I5" s="1"/>
      <c r="J5" s="1"/>
      <c r="K5" s="1"/>
    </row>
    <row r="6" spans="1:19" ht="22.2" thickBot="1" x14ac:dyDescent="0.45">
      <c r="A6" s="1"/>
      <c r="B6" s="1"/>
      <c r="C6" s="3"/>
      <c r="D6" s="1"/>
      <c r="E6" s="3"/>
      <c r="F6" s="4"/>
    </row>
    <row r="7" spans="1:19" ht="25.35" customHeight="1" x14ac:dyDescent="0.25">
      <c r="A7" s="9"/>
      <c r="B7" s="9"/>
      <c r="C7" s="96" t="s">
        <v>154</v>
      </c>
      <c r="D7" s="96" t="s">
        <v>154</v>
      </c>
      <c r="E7" s="94" t="s">
        <v>158</v>
      </c>
      <c r="G7" s="9"/>
      <c r="H7" s="9"/>
      <c r="I7" s="96" t="s">
        <v>161</v>
      </c>
      <c r="J7" s="96" t="s">
        <v>161</v>
      </c>
      <c r="K7" s="94" t="s">
        <v>158</v>
      </c>
    </row>
    <row r="8" spans="1:19" ht="20.100000000000001" customHeight="1" thickBot="1" x14ac:dyDescent="0.3">
      <c r="A8" s="9"/>
      <c r="B8" s="10" t="s">
        <v>6</v>
      </c>
      <c r="C8" s="110" t="s">
        <v>8</v>
      </c>
      <c r="D8" s="111" t="s">
        <v>0</v>
      </c>
      <c r="E8" s="95"/>
      <c r="G8" s="9"/>
      <c r="H8" s="10" t="s">
        <v>6</v>
      </c>
      <c r="I8" s="110" t="s">
        <v>8</v>
      </c>
      <c r="J8" s="111" t="s">
        <v>0</v>
      </c>
      <c r="K8" s="95"/>
    </row>
    <row r="9" spans="1:19" x14ac:dyDescent="0.25">
      <c r="A9" s="11"/>
      <c r="B9" s="10" t="s">
        <v>7</v>
      </c>
      <c r="C9" s="97">
        <v>14494</v>
      </c>
      <c r="D9" s="98">
        <f>D17</f>
        <v>14494</v>
      </c>
      <c r="E9" s="89"/>
      <c r="G9" s="11"/>
      <c r="H9" s="10" t="s">
        <v>7</v>
      </c>
      <c r="I9" s="97">
        <v>9</v>
      </c>
      <c r="J9" s="98">
        <f>J17</f>
        <v>9</v>
      </c>
      <c r="K9" s="89"/>
    </row>
    <row r="10" spans="1:19" x14ac:dyDescent="0.25">
      <c r="A10" s="11"/>
      <c r="B10" s="12"/>
      <c r="C10" s="99"/>
      <c r="D10" s="100"/>
      <c r="E10" s="101"/>
      <c r="G10" s="11"/>
      <c r="H10" s="12"/>
      <c r="I10" s="379"/>
      <c r="J10" s="380"/>
      <c r="K10" s="101"/>
    </row>
    <row r="11" spans="1:19" x14ac:dyDescent="0.25">
      <c r="A11" s="2" t="s">
        <v>1</v>
      </c>
      <c r="B11" s="49">
        <v>0.81807399999999997</v>
      </c>
      <c r="C11" s="102">
        <f>C9*B11</f>
        <v>11857.164556</v>
      </c>
      <c r="D11" s="103">
        <v>11857</v>
      </c>
      <c r="E11" s="101"/>
      <c r="G11" s="368" t="s">
        <v>1</v>
      </c>
      <c r="H11" s="49">
        <v>0.81807399999999997</v>
      </c>
      <c r="I11" s="381">
        <f>I9*H11</f>
        <v>7.3626659999999999</v>
      </c>
      <c r="J11" s="382">
        <v>7</v>
      </c>
      <c r="K11" s="101"/>
      <c r="S11" s="371"/>
    </row>
    <row r="12" spans="1:19" x14ac:dyDescent="0.25">
      <c r="A12" s="2" t="s">
        <v>2</v>
      </c>
      <c r="B12" s="49">
        <v>8.5460999999999995E-2</v>
      </c>
      <c r="C12" s="102">
        <f>C9*B12</f>
        <v>1238.671734</v>
      </c>
      <c r="D12" s="103">
        <v>1239</v>
      </c>
      <c r="E12" s="104"/>
      <c r="G12" s="368" t="s">
        <v>2</v>
      </c>
      <c r="H12" s="49">
        <v>8.5460999999999995E-2</v>
      </c>
      <c r="I12" s="381">
        <f>I9*H12</f>
        <v>0.76914899999999997</v>
      </c>
      <c r="J12" s="382">
        <v>1</v>
      </c>
      <c r="K12" s="104"/>
      <c r="S12" s="371"/>
    </row>
    <row r="13" spans="1:19" x14ac:dyDescent="0.25">
      <c r="A13" s="13" t="s">
        <v>5</v>
      </c>
      <c r="B13" s="49">
        <v>6.9199999999999998E-2</v>
      </c>
      <c r="C13" s="102">
        <f>C9*B13</f>
        <v>1002.9848</v>
      </c>
      <c r="D13" s="103">
        <v>1003</v>
      </c>
      <c r="E13" s="104"/>
      <c r="G13" s="369" t="s">
        <v>5</v>
      </c>
      <c r="H13" s="49">
        <v>6.9199999999999998E-2</v>
      </c>
      <c r="I13" s="381">
        <f>I9*H13</f>
        <v>0.62280000000000002</v>
      </c>
      <c r="J13" s="382">
        <v>1</v>
      </c>
      <c r="K13" s="104"/>
      <c r="S13" s="371"/>
    </row>
    <row r="14" spans="1:19" x14ac:dyDescent="0.25">
      <c r="A14" s="2" t="s">
        <v>3</v>
      </c>
      <c r="B14" s="49">
        <v>0</v>
      </c>
      <c r="C14" s="102">
        <f>C9*B14</f>
        <v>0</v>
      </c>
      <c r="D14" s="103">
        <f>C14</f>
        <v>0</v>
      </c>
      <c r="E14" s="104"/>
      <c r="G14" s="368" t="s">
        <v>3</v>
      </c>
      <c r="H14" s="49">
        <v>0</v>
      </c>
      <c r="I14" s="381">
        <f>I9*H14</f>
        <v>0</v>
      </c>
      <c r="J14" s="382">
        <f>I14</f>
        <v>0</v>
      </c>
      <c r="K14" s="104"/>
      <c r="S14" s="371"/>
    </row>
    <row r="15" spans="1:19" x14ac:dyDescent="0.25">
      <c r="A15" s="14" t="s">
        <v>4</v>
      </c>
      <c r="B15" s="49">
        <v>1.3783E-2</v>
      </c>
      <c r="C15" s="102">
        <f>C9*B15</f>
        <v>199.770802</v>
      </c>
      <c r="D15" s="103">
        <v>200</v>
      </c>
      <c r="E15" s="104"/>
      <c r="G15" s="370" t="s">
        <v>4</v>
      </c>
      <c r="H15" s="49">
        <v>1.3783E-2</v>
      </c>
      <c r="I15" s="381">
        <f>I9*H15</f>
        <v>0.124047</v>
      </c>
      <c r="J15" s="382">
        <v>0</v>
      </c>
      <c r="K15" s="104"/>
      <c r="S15" s="371"/>
    </row>
    <row r="16" spans="1:19" ht="13.8" thickBot="1" x14ac:dyDescent="0.3">
      <c r="A16" s="14" t="s">
        <v>9</v>
      </c>
      <c r="B16" s="48">
        <v>1.3481999999999999E-2</v>
      </c>
      <c r="C16" s="105">
        <f>C9*B16</f>
        <v>195.408108</v>
      </c>
      <c r="D16" s="106">
        <v>195</v>
      </c>
      <c r="E16" s="107"/>
      <c r="G16" s="370" t="s">
        <v>9</v>
      </c>
      <c r="H16" s="48">
        <v>1.3481999999999999E-2</v>
      </c>
      <c r="I16" s="383">
        <f>I9*H16</f>
        <v>0.12133799999999999</v>
      </c>
      <c r="J16" s="384">
        <v>0</v>
      </c>
      <c r="K16" s="107"/>
      <c r="S16" s="371"/>
    </row>
    <row r="17" spans="1:19" ht="14.4" thickTop="1" thickBot="1" x14ac:dyDescent="0.3">
      <c r="B17" s="32">
        <f>SUM(B11:B16)</f>
        <v>1</v>
      </c>
      <c r="C17" s="108">
        <f>SUM(C11:C16)</f>
        <v>14494</v>
      </c>
      <c r="D17" s="109">
        <f>SUM(D11:D16)</f>
        <v>14494</v>
      </c>
      <c r="E17" s="90">
        <v>0</v>
      </c>
      <c r="H17" s="32">
        <f>SUM(H11:H16)</f>
        <v>1</v>
      </c>
      <c r="I17" s="108">
        <f>SUM(I11:I16)</f>
        <v>8.9999999999999982</v>
      </c>
      <c r="J17" s="109">
        <f>SUM(J11:J16)</f>
        <v>9</v>
      </c>
      <c r="K17" s="90">
        <v>0</v>
      </c>
      <c r="S17" s="371"/>
    </row>
    <row r="18" spans="1:19" x14ac:dyDescent="0.25">
      <c r="I18" s="366" t="s">
        <v>162</v>
      </c>
      <c r="J18" s="367" t="s">
        <v>163</v>
      </c>
    </row>
    <row r="19" spans="1:19" ht="21.6" x14ac:dyDescent="0.4">
      <c r="A19" s="1"/>
      <c r="B19" s="1"/>
      <c r="C19" s="1"/>
      <c r="D19" s="1"/>
      <c r="E19" s="3"/>
      <c r="F19" s="4"/>
    </row>
    <row r="20" spans="1:19" ht="21.6" x14ac:dyDescent="0.4">
      <c r="A20" s="1" t="s">
        <v>159</v>
      </c>
      <c r="B20" s="1"/>
      <c r="C20" s="1"/>
      <c r="D20" s="1"/>
      <c r="E20" s="3"/>
      <c r="F20" s="4"/>
    </row>
    <row r="21" spans="1:19" ht="22.2" thickBot="1" x14ac:dyDescent="0.45">
      <c r="A21" s="1"/>
      <c r="B21" s="1"/>
      <c r="C21" s="3"/>
      <c r="D21" s="1"/>
      <c r="E21" s="3"/>
      <c r="F21" s="4"/>
    </row>
    <row r="22" spans="1:19" ht="25.35" customHeight="1" x14ac:dyDescent="0.25">
      <c r="A22" s="9"/>
      <c r="B22" s="9"/>
      <c r="C22" s="96" t="s">
        <v>154</v>
      </c>
      <c r="D22" s="96" t="s">
        <v>154</v>
      </c>
      <c r="E22" s="94" t="s">
        <v>158</v>
      </c>
      <c r="G22" s="120"/>
    </row>
    <row r="23" spans="1:19" ht="20.100000000000001" customHeight="1" thickBot="1" x14ac:dyDescent="0.3">
      <c r="A23" s="9"/>
      <c r="B23" s="10" t="s">
        <v>6</v>
      </c>
      <c r="C23" s="110" t="s">
        <v>8</v>
      </c>
      <c r="D23" s="111" t="s">
        <v>0</v>
      </c>
      <c r="E23" s="95"/>
      <c r="G23" s="120"/>
    </row>
    <row r="24" spans="1:19" x14ac:dyDescent="0.25">
      <c r="A24" s="11"/>
      <c r="B24" s="10" t="s">
        <v>7</v>
      </c>
      <c r="C24" s="97">
        <v>26867</v>
      </c>
      <c r="D24" s="98">
        <f>D32</f>
        <v>26867</v>
      </c>
      <c r="E24" s="89"/>
      <c r="F24" s="128"/>
      <c r="G24" s="120"/>
    </row>
    <row r="25" spans="1:19" x14ac:dyDescent="0.25">
      <c r="A25" s="11"/>
      <c r="B25" s="12"/>
      <c r="C25" s="322"/>
      <c r="D25" s="323"/>
      <c r="E25" s="101"/>
      <c r="G25" s="372"/>
      <c r="H25" s="375"/>
    </row>
    <row r="26" spans="1:19" x14ac:dyDescent="0.25">
      <c r="A26" s="2" t="s">
        <v>1</v>
      </c>
      <c r="B26" s="49">
        <v>0.82151399999999997</v>
      </c>
      <c r="C26" s="324">
        <f>C24*B26</f>
        <v>22071.616638</v>
      </c>
      <c r="D26" s="325">
        <v>22072</v>
      </c>
      <c r="E26" s="101"/>
      <c r="G26" s="372"/>
      <c r="H26" s="375"/>
    </row>
    <row r="27" spans="1:19" x14ac:dyDescent="0.25">
      <c r="A27" s="2" t="s">
        <v>2</v>
      </c>
      <c r="B27" s="49">
        <v>8.3719000000000002E-2</v>
      </c>
      <c r="C27" s="324">
        <f>C24*B27</f>
        <v>2249.2783730000001</v>
      </c>
      <c r="D27" s="325">
        <v>2249</v>
      </c>
      <c r="E27" s="104"/>
      <c r="G27" s="373"/>
      <c r="H27" s="375"/>
    </row>
    <row r="28" spans="1:19" x14ac:dyDescent="0.25">
      <c r="A28" s="13" t="s">
        <v>5</v>
      </c>
      <c r="B28" s="49">
        <v>6.7686999999999997E-2</v>
      </c>
      <c r="C28" s="324">
        <f>C24*B28</f>
        <v>1818.5466289999999</v>
      </c>
      <c r="D28" s="325">
        <v>1818</v>
      </c>
      <c r="E28" s="104"/>
      <c r="G28" s="373"/>
      <c r="H28" s="376"/>
    </row>
    <row r="29" spans="1:19" x14ac:dyDescent="0.25">
      <c r="A29" s="2" t="s">
        <v>3</v>
      </c>
      <c r="B29" s="49">
        <v>0</v>
      </c>
      <c r="C29" s="324">
        <f>C24*B29</f>
        <v>0</v>
      </c>
      <c r="D29" s="325">
        <f>C29</f>
        <v>0</v>
      </c>
      <c r="E29" s="104"/>
      <c r="G29" s="374"/>
      <c r="H29" s="376"/>
    </row>
    <row r="30" spans="1:19" x14ac:dyDescent="0.25">
      <c r="A30" s="14" t="s">
        <v>4</v>
      </c>
      <c r="B30" s="49">
        <v>1.3953E-2</v>
      </c>
      <c r="C30" s="324">
        <f>C24*B30</f>
        <v>374.87525099999999</v>
      </c>
      <c r="D30" s="325">
        <v>375</v>
      </c>
      <c r="E30" s="104"/>
      <c r="G30" s="371"/>
      <c r="H30" s="375"/>
    </row>
    <row r="31" spans="1:19" ht="13.8" thickBot="1" x14ac:dyDescent="0.3">
      <c r="A31" s="14" t="s">
        <v>9</v>
      </c>
      <c r="B31" s="48">
        <v>1.3127E-2</v>
      </c>
      <c r="C31" s="326">
        <f>C24*B31</f>
        <v>352.683109</v>
      </c>
      <c r="D31" s="327">
        <v>353</v>
      </c>
      <c r="E31" s="107"/>
      <c r="G31" s="121"/>
      <c r="H31" s="375"/>
    </row>
    <row r="32" spans="1:19" ht="14.4" thickTop="1" thickBot="1" x14ac:dyDescent="0.3">
      <c r="B32" s="32">
        <f>SUM(B26:B31)</f>
        <v>1</v>
      </c>
      <c r="C32" s="108">
        <f>SUM(C26:C31)</f>
        <v>26867.000000000004</v>
      </c>
      <c r="D32" s="109">
        <f>SUM(D26:D31)</f>
        <v>26867</v>
      </c>
      <c r="E32" s="90">
        <v>0</v>
      </c>
      <c r="G32" s="121"/>
    </row>
    <row r="35" spans="1:10" ht="21.6" x14ac:dyDescent="0.4">
      <c r="A35" s="1" t="s">
        <v>165</v>
      </c>
      <c r="B35" s="1"/>
      <c r="C35" s="1"/>
      <c r="D35" s="1"/>
      <c r="E35" s="3"/>
      <c r="F35" s="4"/>
    </row>
    <row r="36" spans="1:10" ht="22.2" thickBot="1" x14ac:dyDescent="0.45">
      <c r="A36" s="1"/>
      <c r="B36" s="1"/>
      <c r="C36" s="3"/>
      <c r="D36" s="1"/>
      <c r="E36" s="3"/>
      <c r="F36" s="4"/>
    </row>
    <row r="37" spans="1:10" x14ac:dyDescent="0.25">
      <c r="A37" s="9"/>
      <c r="C37" s="340" t="s">
        <v>94</v>
      </c>
      <c r="D37" s="93" t="s">
        <v>157</v>
      </c>
      <c r="E37" s="310" t="s">
        <v>153</v>
      </c>
      <c r="F37" s="351">
        <v>0.1</v>
      </c>
      <c r="G37" s="362">
        <v>0.1</v>
      </c>
      <c r="H37" s="351">
        <v>0.9</v>
      </c>
      <c r="I37" s="352">
        <v>0.9</v>
      </c>
    </row>
    <row r="38" spans="1:10" ht="13.8" thickBot="1" x14ac:dyDescent="0.3">
      <c r="A38" s="9"/>
      <c r="C38" s="346" t="s">
        <v>166</v>
      </c>
      <c r="D38" s="111" t="s">
        <v>166</v>
      </c>
      <c r="E38" s="341" t="s">
        <v>166</v>
      </c>
      <c r="F38" s="360" t="s">
        <v>164</v>
      </c>
      <c r="G38" s="363" t="s">
        <v>0</v>
      </c>
      <c r="H38" s="360" t="s">
        <v>8</v>
      </c>
      <c r="I38" s="361" t="s">
        <v>0</v>
      </c>
    </row>
    <row r="39" spans="1:10" x14ac:dyDescent="0.25">
      <c r="A39" s="11"/>
      <c r="C39" s="347"/>
      <c r="D39" s="98"/>
      <c r="E39" s="311"/>
      <c r="F39" s="353"/>
      <c r="G39" s="122"/>
      <c r="H39" s="353"/>
      <c r="I39" s="359"/>
    </row>
    <row r="40" spans="1:10" x14ac:dyDescent="0.25">
      <c r="A40" s="2" t="s">
        <v>1</v>
      </c>
      <c r="C40" s="348">
        <v>11857</v>
      </c>
      <c r="D40" s="318">
        <v>22072</v>
      </c>
      <c r="E40" s="342">
        <f t="shared" ref="E40:E45" si="0">C40+D40</f>
        <v>33929</v>
      </c>
      <c r="F40" s="354">
        <f>E40*F37</f>
        <v>3392.9</v>
      </c>
      <c r="G40" s="344">
        <v>3393</v>
      </c>
      <c r="H40" s="354">
        <f>E40*H37</f>
        <v>30536.100000000002</v>
      </c>
      <c r="I40" s="355">
        <v>30536</v>
      </c>
    </row>
    <row r="41" spans="1:10" x14ac:dyDescent="0.25">
      <c r="A41" s="2" t="s">
        <v>2</v>
      </c>
      <c r="C41" s="348">
        <v>1239</v>
      </c>
      <c r="D41" s="318">
        <v>2249</v>
      </c>
      <c r="E41" s="342">
        <f t="shared" si="0"/>
        <v>3488</v>
      </c>
      <c r="F41" s="354">
        <f>E41*F37</f>
        <v>348.8</v>
      </c>
      <c r="G41" s="344">
        <v>349</v>
      </c>
      <c r="H41" s="354">
        <f>E41*H37</f>
        <v>3139.2000000000003</v>
      </c>
      <c r="I41" s="355">
        <v>3139</v>
      </c>
    </row>
    <row r="42" spans="1:10" x14ac:dyDescent="0.25">
      <c r="A42" s="13" t="s">
        <v>5</v>
      </c>
      <c r="C42" s="348">
        <v>1003</v>
      </c>
      <c r="D42" s="318">
        <v>1818</v>
      </c>
      <c r="E42" s="342">
        <f t="shared" si="0"/>
        <v>2821</v>
      </c>
      <c r="F42" s="354">
        <f>E42*F37</f>
        <v>282.10000000000002</v>
      </c>
      <c r="G42" s="344">
        <v>282</v>
      </c>
      <c r="H42" s="354">
        <f>E42*H37</f>
        <v>2538.9</v>
      </c>
      <c r="I42" s="355">
        <v>2539</v>
      </c>
    </row>
    <row r="43" spans="1:10" x14ac:dyDescent="0.25">
      <c r="A43" s="2" t="s">
        <v>3</v>
      </c>
      <c r="C43" s="348">
        <v>0</v>
      </c>
      <c r="D43" s="318">
        <f>C43</f>
        <v>0</v>
      </c>
      <c r="E43" s="342">
        <f t="shared" si="0"/>
        <v>0</v>
      </c>
      <c r="F43" s="354">
        <f>E43*F37</f>
        <v>0</v>
      </c>
      <c r="G43" s="344">
        <v>0</v>
      </c>
      <c r="H43" s="354">
        <f>E43*H37</f>
        <v>0</v>
      </c>
      <c r="I43" s="355">
        <v>0</v>
      </c>
    </row>
    <row r="44" spans="1:10" x14ac:dyDescent="0.25">
      <c r="A44" s="14" t="s">
        <v>4</v>
      </c>
      <c r="C44" s="348">
        <v>200</v>
      </c>
      <c r="D44" s="318">
        <v>375</v>
      </c>
      <c r="E44" s="342">
        <f t="shared" si="0"/>
        <v>575</v>
      </c>
      <c r="F44" s="354">
        <f>E44*F37</f>
        <v>57.5</v>
      </c>
      <c r="G44" s="344">
        <v>57</v>
      </c>
      <c r="H44" s="354">
        <f>E44*H37</f>
        <v>517.5</v>
      </c>
      <c r="I44" s="355">
        <v>518</v>
      </c>
    </row>
    <row r="45" spans="1:10" ht="13.8" thickBot="1" x14ac:dyDescent="0.3">
      <c r="A45" s="14" t="s">
        <v>9</v>
      </c>
      <c r="C45" s="349">
        <v>195</v>
      </c>
      <c r="D45" s="319">
        <v>353</v>
      </c>
      <c r="E45" s="343">
        <f t="shared" si="0"/>
        <v>548</v>
      </c>
      <c r="F45" s="356">
        <f>E45*F37</f>
        <v>54.800000000000004</v>
      </c>
      <c r="G45" s="345">
        <v>55</v>
      </c>
      <c r="H45" s="356">
        <f>E45*H37</f>
        <v>493.2</v>
      </c>
      <c r="I45" s="357">
        <v>493</v>
      </c>
    </row>
    <row r="46" spans="1:10" ht="14.4" thickTop="1" thickBot="1" x14ac:dyDescent="0.3">
      <c r="C46" s="350">
        <f t="shared" ref="C46:I46" si="1">SUM(C40:C45)</f>
        <v>14494</v>
      </c>
      <c r="D46" s="321">
        <f t="shared" si="1"/>
        <v>26867</v>
      </c>
      <c r="E46" s="320">
        <f t="shared" si="1"/>
        <v>41361</v>
      </c>
      <c r="F46" s="358">
        <f t="shared" si="1"/>
        <v>4136.1000000000004</v>
      </c>
      <c r="G46" s="364">
        <f t="shared" si="1"/>
        <v>4136</v>
      </c>
      <c r="H46" s="358">
        <f t="shared" si="1"/>
        <v>37224.9</v>
      </c>
      <c r="I46" s="365">
        <f t="shared" si="1"/>
        <v>37225</v>
      </c>
    </row>
    <row r="48" spans="1:10" x14ac:dyDescent="0.25">
      <c r="I48" s="315"/>
      <c r="J48" s="315"/>
    </row>
    <row r="49" spans="1:10" ht="13.8" x14ac:dyDescent="0.25">
      <c r="A49" s="312"/>
      <c r="B49" s="316"/>
      <c r="I49" s="315"/>
      <c r="J49" s="315"/>
    </row>
    <row r="50" spans="1:10" ht="13.8" x14ac:dyDescent="0.25">
      <c r="A50" s="312"/>
      <c r="B50" s="316"/>
      <c r="I50" s="315"/>
      <c r="J50" s="315"/>
    </row>
    <row r="51" spans="1:10" ht="13.8" x14ac:dyDescent="0.25">
      <c r="A51" s="313"/>
      <c r="B51" s="315"/>
      <c r="I51" s="315"/>
      <c r="J51" s="315"/>
    </row>
    <row r="52" spans="1:10" ht="13.8" x14ac:dyDescent="0.25">
      <c r="A52" s="312"/>
      <c r="B52" s="316"/>
      <c r="I52" s="315"/>
      <c r="J52" s="315"/>
    </row>
    <row r="53" spans="1:10" ht="13.8" x14ac:dyDescent="0.25">
      <c r="A53" s="314"/>
      <c r="B53" s="315"/>
      <c r="I53" s="315"/>
      <c r="J53" s="315"/>
    </row>
    <row r="54" spans="1:10" ht="13.8" x14ac:dyDescent="0.25">
      <c r="A54" s="314"/>
      <c r="B54" s="315"/>
      <c r="I54" s="315"/>
      <c r="J54" s="315"/>
    </row>
    <row r="55" spans="1:10" ht="13.8" x14ac:dyDescent="0.25">
      <c r="A55" s="313"/>
      <c r="B55" s="315"/>
    </row>
    <row r="56" spans="1:10" x14ac:dyDescent="0.25">
      <c r="B56" s="315"/>
    </row>
    <row r="57" spans="1:10" x14ac:dyDescent="0.25">
      <c r="B57" s="122"/>
    </row>
    <row r="58" spans="1:10" x14ac:dyDescent="0.25">
      <c r="B58" s="122"/>
    </row>
  </sheetData>
  <pageMargins left="0.75" right="0.75" top="1" bottom="1" header="0.5" footer="0.5"/>
  <pageSetup scale="6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zoomScaleNormal="100" workbookViewId="0">
      <selection activeCell="A29" sqref="A29"/>
    </sheetView>
  </sheetViews>
  <sheetFormatPr defaultRowHeight="13.2" x14ac:dyDescent="0.25"/>
  <cols>
    <col min="1" max="1" width="25.88671875" customWidth="1"/>
    <col min="2" max="2" width="29.5546875" customWidth="1"/>
    <col min="3" max="3" width="29.88671875" customWidth="1"/>
    <col min="4" max="4" width="21.109375" customWidth="1"/>
    <col min="5" max="5" width="18.5546875" customWidth="1"/>
  </cols>
  <sheetData>
    <row r="1" spans="1:5" ht="17.399999999999999" x14ac:dyDescent="0.3">
      <c r="A1" s="389" t="s">
        <v>167</v>
      </c>
      <c r="B1" s="389"/>
      <c r="C1" s="389"/>
      <c r="D1" s="389"/>
      <c r="E1" s="389"/>
    </row>
    <row r="2" spans="1:5" ht="14.4" thickBot="1" x14ac:dyDescent="0.3">
      <c r="A2" s="150"/>
      <c r="B2" s="150"/>
      <c r="C2" s="150"/>
      <c r="D2" s="150"/>
      <c r="E2" s="150"/>
    </row>
    <row r="3" spans="1:5" ht="18" thickBot="1" x14ac:dyDescent="0.35">
      <c r="A3" s="154" t="s">
        <v>107</v>
      </c>
      <c r="B3" s="154" t="s">
        <v>108</v>
      </c>
      <c r="C3" s="154" t="s">
        <v>111</v>
      </c>
      <c r="D3" s="155"/>
      <c r="E3" s="155"/>
    </row>
    <row r="4" spans="1:5" ht="13.8" x14ac:dyDescent="0.25">
      <c r="A4" s="157" t="s">
        <v>109</v>
      </c>
      <c r="B4" s="317">
        <v>13424420</v>
      </c>
      <c r="C4" s="317">
        <v>13424</v>
      </c>
      <c r="D4" s="317"/>
      <c r="E4" s="159"/>
    </row>
    <row r="5" spans="1:5" ht="13.8" x14ac:dyDescent="0.25">
      <c r="A5" s="157" t="s">
        <v>110</v>
      </c>
      <c r="B5" s="317">
        <v>13442860</v>
      </c>
      <c r="C5" s="317">
        <v>13443</v>
      </c>
      <c r="D5" s="158"/>
      <c r="E5" s="159"/>
    </row>
    <row r="6" spans="1:5" ht="13.8" x14ac:dyDescent="0.25">
      <c r="A6" s="157" t="s">
        <v>94</v>
      </c>
      <c r="B6" s="317">
        <v>14493520</v>
      </c>
      <c r="C6" s="317">
        <v>14494</v>
      </c>
      <c r="D6" s="158"/>
      <c r="E6" s="159"/>
    </row>
    <row r="7" spans="1:5" ht="13.8" x14ac:dyDescent="0.25">
      <c r="A7" s="151"/>
      <c r="B7" s="152"/>
      <c r="C7" s="378"/>
      <c r="D7" s="150"/>
      <c r="E7" s="153"/>
    </row>
    <row r="8" spans="1:5" ht="13.8" x14ac:dyDescent="0.25">
      <c r="A8" s="151"/>
      <c r="B8" s="152"/>
      <c r="C8" s="153"/>
      <c r="D8" s="150"/>
      <c r="E8" s="153"/>
    </row>
    <row r="9" spans="1:5" ht="13.8" x14ac:dyDescent="0.25">
      <c r="A9" s="151"/>
      <c r="B9" s="152"/>
      <c r="C9" s="153"/>
      <c r="D9" s="150"/>
      <c r="E9" s="153"/>
    </row>
    <row r="10" spans="1:5" ht="14.4" x14ac:dyDescent="0.3">
      <c r="A10" s="149"/>
      <c r="B10" s="148"/>
      <c r="C10" s="156"/>
      <c r="D10" s="147"/>
      <c r="E10" s="147"/>
    </row>
    <row r="11" spans="1:5" ht="14.4" x14ac:dyDescent="0.3">
      <c r="A11" s="149"/>
      <c r="B11" s="148"/>
      <c r="C11" s="156"/>
      <c r="D11" s="147"/>
      <c r="E11" s="147"/>
    </row>
    <row r="12" spans="1:5" ht="14.4" x14ac:dyDescent="0.3">
      <c r="A12" s="149"/>
      <c r="B12" s="148"/>
      <c r="C12" s="156"/>
      <c r="D12" s="147"/>
      <c r="E12" s="147"/>
    </row>
    <row r="13" spans="1:5" ht="14.4" x14ac:dyDescent="0.3">
      <c r="A13" s="149"/>
      <c r="B13" s="147"/>
      <c r="C13" s="156"/>
      <c r="D13" s="147"/>
      <c r="E13" s="147"/>
    </row>
    <row r="14" spans="1:5" ht="14.4" x14ac:dyDescent="0.3">
      <c r="A14" s="149"/>
      <c r="B14" s="147"/>
      <c r="C14" s="377"/>
      <c r="D14" s="147"/>
      <c r="E14" s="147"/>
    </row>
    <row r="15" spans="1:5" ht="14.4" x14ac:dyDescent="0.3">
      <c r="A15" s="149"/>
      <c r="B15" s="147"/>
      <c r="C15" s="156"/>
      <c r="D15" s="147"/>
      <c r="E15" s="147"/>
    </row>
    <row r="16" spans="1:5" ht="14.4" x14ac:dyDescent="0.3">
      <c r="A16" s="149"/>
      <c r="B16" s="147"/>
      <c r="C16" s="156"/>
      <c r="D16" s="147"/>
      <c r="E16" s="147"/>
    </row>
    <row r="17" spans="1:5" ht="14.4" x14ac:dyDescent="0.3">
      <c r="A17" s="149"/>
      <c r="B17" s="147"/>
      <c r="C17" s="156"/>
      <c r="D17" s="147"/>
      <c r="E17" s="147"/>
    </row>
    <row r="18" spans="1:5" ht="14.4" x14ac:dyDescent="0.3">
      <c r="A18" s="149"/>
      <c r="B18" s="147"/>
      <c r="C18" s="156"/>
      <c r="D18" s="147"/>
      <c r="E18" s="147"/>
    </row>
    <row r="22" spans="1:5" x14ac:dyDescent="0.25">
      <c r="C22" s="55"/>
    </row>
  </sheetData>
  <mergeCells count="1">
    <mergeCell ref="A1:E1"/>
  </mergeCells>
  <pageMargins left="0.7" right="0.7" top="0.75" bottom="0.75" header="0.3" footer="0.3"/>
  <pageSetup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zoomScaleNormal="100" workbookViewId="0">
      <selection activeCell="M7" sqref="M7"/>
    </sheetView>
  </sheetViews>
  <sheetFormatPr defaultColWidth="8.88671875" defaultRowHeight="13.2" x14ac:dyDescent="0.25"/>
  <cols>
    <col min="1" max="1" width="2.109375" style="35" customWidth="1"/>
    <col min="2" max="2" width="2.6640625" style="37" customWidth="1"/>
    <col min="3" max="3" width="12.6640625" style="35" customWidth="1"/>
    <col min="4" max="4" width="17.5546875" style="35" customWidth="1"/>
    <col min="5" max="5" width="12.6640625" style="35" customWidth="1"/>
    <col min="6" max="6" width="12.44140625" style="38" customWidth="1"/>
    <col min="7" max="7" width="4.33203125" style="35" customWidth="1"/>
    <col min="8" max="8" width="2.109375" style="35" customWidth="1"/>
    <col min="9" max="9" width="2.6640625" style="37" customWidth="1"/>
    <col min="10" max="10" width="12.6640625" style="35" customWidth="1"/>
    <col min="11" max="11" width="17.5546875" style="35" customWidth="1"/>
    <col min="12" max="12" width="12.6640625" style="35" customWidth="1"/>
    <col min="13" max="13" width="11.88671875" style="35" customWidth="1"/>
    <col min="14" max="16384" width="8.88671875" style="35"/>
  </cols>
  <sheetData>
    <row r="1" spans="1:13" ht="30" customHeight="1" x14ac:dyDescent="0.4">
      <c r="A1" s="34" t="s">
        <v>118</v>
      </c>
      <c r="H1" s="34"/>
    </row>
    <row r="2" spans="1:13" x14ac:dyDescent="0.25">
      <c r="A2" s="39"/>
      <c r="B2" s="40"/>
      <c r="H2" s="39"/>
      <c r="I2" s="40"/>
    </row>
    <row r="3" spans="1:13" ht="30" customHeight="1" x14ac:dyDescent="0.4">
      <c r="A3" s="235" t="s">
        <v>94</v>
      </c>
      <c r="B3" s="236"/>
      <c r="C3" s="236"/>
      <c r="D3" s="236"/>
      <c r="E3" s="236"/>
      <c r="F3" s="237"/>
      <c r="H3" s="235" t="s">
        <v>122</v>
      </c>
      <c r="I3" s="236"/>
      <c r="J3" s="236"/>
      <c r="K3" s="236"/>
      <c r="L3" s="236"/>
      <c r="M3" s="236"/>
    </row>
    <row r="4" spans="1:13" s="36" customFormat="1" ht="15.6" x14ac:dyDescent="0.3">
      <c r="A4" s="238"/>
      <c r="B4" s="239"/>
      <c r="C4" s="240" t="s">
        <v>121</v>
      </c>
      <c r="D4" s="241"/>
      <c r="E4" s="240" t="s">
        <v>46</v>
      </c>
      <c r="F4" s="242"/>
      <c r="H4" s="238"/>
      <c r="I4" s="239"/>
      <c r="J4" s="240" t="s">
        <v>121</v>
      </c>
      <c r="K4" s="241"/>
      <c r="L4" s="240" t="s">
        <v>46</v>
      </c>
      <c r="M4" s="242"/>
    </row>
    <row r="5" spans="1:13" x14ac:dyDescent="0.25">
      <c r="A5" s="236"/>
      <c r="B5" s="243"/>
      <c r="C5" s="236" t="s">
        <v>1</v>
      </c>
      <c r="D5" s="244">
        <v>0.77642100000000003</v>
      </c>
      <c r="E5" s="236" t="s">
        <v>1</v>
      </c>
      <c r="F5" s="245">
        <v>0.81807399999999997</v>
      </c>
      <c r="H5" s="236"/>
      <c r="I5" s="243"/>
      <c r="J5" s="236" t="s">
        <v>1</v>
      </c>
      <c r="K5" s="244">
        <v>0.78123788263086569</v>
      </c>
      <c r="L5" s="236" t="s">
        <v>1</v>
      </c>
      <c r="M5" s="245">
        <v>0.82151377544464654</v>
      </c>
    </row>
    <row r="6" spans="1:13" x14ac:dyDescent="0.25">
      <c r="A6" s="236"/>
      <c r="B6" s="243"/>
      <c r="C6" s="236" t="s">
        <v>2</v>
      </c>
      <c r="D6" s="244">
        <v>8.1109000000000001E-2</v>
      </c>
      <c r="E6" s="236" t="s">
        <v>2</v>
      </c>
      <c r="F6" s="245">
        <v>8.5460999999999995E-2</v>
      </c>
      <c r="H6" s="236"/>
      <c r="I6" s="243"/>
      <c r="J6" s="236" t="s">
        <v>2</v>
      </c>
      <c r="K6" s="244">
        <v>7.9614972726659614E-2</v>
      </c>
      <c r="L6" s="236" t="s">
        <v>2</v>
      </c>
      <c r="M6" s="245">
        <v>8.3719438446003283E-2</v>
      </c>
    </row>
    <row r="7" spans="1:13" x14ac:dyDescent="0.25">
      <c r="A7" s="236"/>
      <c r="B7" s="243"/>
      <c r="C7" s="243" t="s">
        <v>5</v>
      </c>
      <c r="D7" s="244">
        <v>6.5679000000000001E-2</v>
      </c>
      <c r="E7" s="243" t="s">
        <v>5</v>
      </c>
      <c r="F7" s="245">
        <v>6.9199999999999998E-2</v>
      </c>
      <c r="G7" s="39"/>
      <c r="H7" s="236"/>
      <c r="I7" s="243"/>
      <c r="J7" s="243" t="s">
        <v>5</v>
      </c>
      <c r="K7" s="244">
        <f>K26</f>
        <v>6.4368000000000009E-2</v>
      </c>
      <c r="L7" s="243" t="s">
        <v>5</v>
      </c>
      <c r="M7" s="245">
        <v>6.7686999999999997E-2</v>
      </c>
    </row>
    <row r="8" spans="1:13" x14ac:dyDescent="0.25">
      <c r="A8" s="236"/>
      <c r="B8" s="246"/>
      <c r="C8" s="236" t="s">
        <v>3</v>
      </c>
      <c r="D8" s="244">
        <v>6.3710000000000003E-2</v>
      </c>
      <c r="E8" s="236" t="s">
        <v>3</v>
      </c>
      <c r="F8" s="245">
        <v>0</v>
      </c>
      <c r="G8" s="39"/>
      <c r="H8" s="236"/>
      <c r="I8" s="246"/>
      <c r="J8" s="236" t="s">
        <v>3</v>
      </c>
      <c r="K8" s="244">
        <v>6.151011580106594E-2</v>
      </c>
      <c r="L8" s="236" t="s">
        <v>3</v>
      </c>
      <c r="M8" s="245">
        <v>0</v>
      </c>
    </row>
    <row r="9" spans="1:13" x14ac:dyDescent="0.25">
      <c r="A9" s="236"/>
      <c r="B9" s="246"/>
      <c r="C9" s="243" t="s">
        <v>4</v>
      </c>
      <c r="D9" s="244">
        <v>1.3081000000000001E-2</v>
      </c>
      <c r="E9" s="243" t="s">
        <v>4</v>
      </c>
      <c r="F9" s="245">
        <v>1.3783E-2</v>
      </c>
      <c r="G9" s="39"/>
      <c r="H9" s="236"/>
      <c r="I9" s="246"/>
      <c r="J9" s="243" t="s">
        <v>4</v>
      </c>
      <c r="K9" s="244">
        <v>1.3268839773554314E-2</v>
      </c>
      <c r="L9" s="243" t="s">
        <v>4</v>
      </c>
      <c r="M9" s="245">
        <v>1.3952900775157607E-2</v>
      </c>
    </row>
    <row r="10" spans="1:13" ht="13.8" thickBot="1" x14ac:dyDescent="0.3">
      <c r="A10" s="236"/>
      <c r="B10" s="246"/>
      <c r="C10" s="247" t="s">
        <v>9</v>
      </c>
      <c r="D10" s="248">
        <v>0</v>
      </c>
      <c r="E10" s="247" t="s">
        <v>9</v>
      </c>
      <c r="F10" s="248">
        <v>1.3481999999999999E-2</v>
      </c>
      <c r="G10" s="39"/>
      <c r="H10" s="236"/>
      <c r="I10" s="246"/>
      <c r="J10" s="247" t="s">
        <v>9</v>
      </c>
      <c r="K10" s="248">
        <v>0</v>
      </c>
      <c r="L10" s="247" t="s">
        <v>9</v>
      </c>
      <c r="M10" s="248">
        <v>1.3127262353758612E-2</v>
      </c>
    </row>
    <row r="11" spans="1:13" s="44" customFormat="1" ht="13.8" thickTop="1" x14ac:dyDescent="0.25">
      <c r="A11" s="249"/>
      <c r="B11" s="250"/>
      <c r="C11" s="249"/>
      <c r="D11" s="251">
        <f>SUM(D5:D10)</f>
        <v>1</v>
      </c>
      <c r="E11" s="249"/>
      <c r="F11" s="251">
        <f>SUM(F5:F10)</f>
        <v>1</v>
      </c>
      <c r="G11" s="45"/>
      <c r="H11" s="249"/>
      <c r="I11" s="250"/>
      <c r="J11" s="249"/>
      <c r="K11" s="251">
        <f>SUM(K5:K10)</f>
        <v>0.99999981093214552</v>
      </c>
      <c r="L11" s="249"/>
      <c r="M11" s="251">
        <f>SUM(M5:M10)</f>
        <v>1.0000003770195662</v>
      </c>
    </row>
    <row r="12" spans="1:13" x14ac:dyDescent="0.25">
      <c r="A12" s="236"/>
      <c r="B12" s="246"/>
      <c r="C12" s="236"/>
      <c r="D12" s="252"/>
      <c r="E12" s="236"/>
      <c r="F12" s="245"/>
      <c r="G12" s="39"/>
      <c r="H12" s="236"/>
      <c r="I12" s="246"/>
      <c r="J12" s="236"/>
      <c r="K12" s="252"/>
      <c r="L12" s="236"/>
      <c r="M12" s="245"/>
    </row>
    <row r="13" spans="1:13" s="36" customFormat="1" ht="15.6" x14ac:dyDescent="0.3">
      <c r="A13" s="253"/>
      <c r="B13" s="254"/>
      <c r="C13" s="255" t="s">
        <v>119</v>
      </c>
      <c r="D13" s="256"/>
      <c r="E13" s="255" t="s">
        <v>120</v>
      </c>
      <c r="F13" s="257"/>
      <c r="G13" s="41"/>
      <c r="H13" s="253"/>
      <c r="I13" s="254"/>
      <c r="J13" s="255" t="s">
        <v>119</v>
      </c>
      <c r="K13" s="256"/>
      <c r="L13" s="255" t="s">
        <v>120</v>
      </c>
      <c r="M13" s="257"/>
    </row>
    <row r="14" spans="1:13" x14ac:dyDescent="0.25">
      <c r="A14" s="236"/>
      <c r="B14" s="246"/>
      <c r="C14" s="243" t="s">
        <v>10</v>
      </c>
      <c r="D14" s="304">
        <v>2.029E-3</v>
      </c>
      <c r="E14" s="243" t="s">
        <v>10</v>
      </c>
      <c r="F14" s="245">
        <v>2.137E-3</v>
      </c>
      <c r="G14" s="39"/>
      <c r="H14" s="236"/>
      <c r="I14" s="246"/>
      <c r="J14" s="243" t="s">
        <v>10</v>
      </c>
      <c r="K14" s="304">
        <v>1.993E-3</v>
      </c>
      <c r="L14" s="243" t="s">
        <v>10</v>
      </c>
      <c r="M14" s="245">
        <v>2.0950000000000001E-3</v>
      </c>
    </row>
    <row r="15" spans="1:13" x14ac:dyDescent="0.25">
      <c r="A15" s="236"/>
      <c r="B15" s="246"/>
      <c r="C15" s="243" t="s">
        <v>11</v>
      </c>
      <c r="D15" s="304">
        <v>2.431E-3</v>
      </c>
      <c r="E15" s="243" t="s">
        <v>11</v>
      </c>
      <c r="F15" s="245">
        <v>2.5609999999999999E-3</v>
      </c>
      <c r="G15" s="39"/>
      <c r="H15" s="236"/>
      <c r="I15" s="246"/>
      <c r="J15" s="243" t="s">
        <v>11</v>
      </c>
      <c r="K15" s="304">
        <v>2.4009999999999999E-3</v>
      </c>
      <c r="L15" s="243" t="s">
        <v>11</v>
      </c>
      <c r="M15" s="245">
        <v>2.5249999999999999E-3</v>
      </c>
    </row>
    <row r="16" spans="1:13" x14ac:dyDescent="0.25">
      <c r="A16" s="236"/>
      <c r="B16" s="246"/>
      <c r="C16" s="243" t="s">
        <v>12</v>
      </c>
      <c r="D16" s="304">
        <v>8.4790000000000004E-3</v>
      </c>
      <c r="E16" s="243" t="s">
        <v>12</v>
      </c>
      <c r="F16" s="245">
        <v>8.933E-3</v>
      </c>
      <c r="G16" s="39"/>
      <c r="H16" s="236"/>
      <c r="I16" s="246"/>
      <c r="J16" s="243" t="s">
        <v>12</v>
      </c>
      <c r="K16" s="304">
        <v>8.8199999999999997E-3</v>
      </c>
      <c r="L16" s="243" t="s">
        <v>12</v>
      </c>
      <c r="M16" s="245">
        <v>9.2750000000000003E-3</v>
      </c>
    </row>
    <row r="17" spans="1:13" x14ac:dyDescent="0.25">
      <c r="A17" s="236"/>
      <c r="B17" s="246"/>
      <c r="C17" s="243" t="s">
        <v>13</v>
      </c>
      <c r="D17" s="304">
        <v>1.2274E-2</v>
      </c>
      <c r="E17" s="243" t="s">
        <v>13</v>
      </c>
      <c r="F17" s="245">
        <v>1.2932000000000001E-2</v>
      </c>
      <c r="G17" s="39"/>
      <c r="H17" s="236"/>
      <c r="I17" s="246"/>
      <c r="J17" s="243" t="s">
        <v>13</v>
      </c>
      <c r="K17" s="304">
        <v>1.1656E-2</v>
      </c>
      <c r="L17" s="243" t="s">
        <v>13</v>
      </c>
      <c r="M17" s="245">
        <v>1.2257000000000001E-2</v>
      </c>
    </row>
    <row r="18" spans="1:13" x14ac:dyDescent="0.25">
      <c r="A18" s="236"/>
      <c r="B18" s="258"/>
      <c r="C18" s="243" t="s">
        <v>14</v>
      </c>
      <c r="D18" s="304">
        <v>5.8910000000000004E-3</v>
      </c>
      <c r="E18" s="243" t="s">
        <v>14</v>
      </c>
      <c r="F18" s="245">
        <v>6.2069999999999998E-3</v>
      </c>
      <c r="G18" s="39"/>
      <c r="H18" s="236"/>
      <c r="I18" s="258"/>
      <c r="J18" s="243" t="s">
        <v>14</v>
      </c>
      <c r="K18" s="304">
        <v>5.8279999999999998E-3</v>
      </c>
      <c r="L18" s="243" t="s">
        <v>14</v>
      </c>
      <c r="M18" s="245">
        <v>6.1279999999999998E-3</v>
      </c>
    </row>
    <row r="19" spans="1:13" x14ac:dyDescent="0.25">
      <c r="A19" s="243"/>
      <c r="B19" s="258"/>
      <c r="C19" s="243" t="s">
        <v>15</v>
      </c>
      <c r="D19" s="304">
        <v>9.1500000000000001E-4</v>
      </c>
      <c r="E19" s="243" t="s">
        <v>15</v>
      </c>
      <c r="F19" s="245">
        <v>9.6400000000000001E-4</v>
      </c>
      <c r="G19" s="39"/>
      <c r="H19" s="243"/>
      <c r="I19" s="258"/>
      <c r="J19" s="243" t="s">
        <v>15</v>
      </c>
      <c r="K19" s="304">
        <v>8.7500000000000002E-4</v>
      </c>
      <c r="L19" s="243" t="s">
        <v>15</v>
      </c>
      <c r="M19" s="245">
        <v>9.2000000000000003E-4</v>
      </c>
    </row>
    <row r="20" spans="1:13" x14ac:dyDescent="0.25">
      <c r="A20" s="243"/>
      <c r="B20" s="243"/>
      <c r="C20" s="243" t="s">
        <v>16</v>
      </c>
      <c r="D20" s="304">
        <v>8.1969999999999994E-3</v>
      </c>
      <c r="E20" s="243" t="s">
        <v>16</v>
      </c>
      <c r="F20" s="245">
        <v>8.6370000000000006E-3</v>
      </c>
      <c r="H20" s="243"/>
      <c r="I20" s="243"/>
      <c r="J20" s="243" t="s">
        <v>16</v>
      </c>
      <c r="K20" s="304">
        <v>8.0230000000000006E-3</v>
      </c>
      <c r="L20" s="243" t="s">
        <v>16</v>
      </c>
      <c r="M20" s="245">
        <v>8.4370000000000001E-3</v>
      </c>
    </row>
    <row r="21" spans="1:13" x14ac:dyDescent="0.25">
      <c r="A21" s="236"/>
      <c r="B21" s="243"/>
      <c r="C21" s="243" t="s">
        <v>17</v>
      </c>
      <c r="D21" s="304">
        <v>5.4450000000000002E-3</v>
      </c>
      <c r="E21" s="243" t="s">
        <v>17</v>
      </c>
      <c r="F21" s="245">
        <v>5.7369999999999999E-3</v>
      </c>
      <c r="H21" s="236"/>
      <c r="I21" s="243"/>
      <c r="J21" s="243" t="s">
        <v>17</v>
      </c>
      <c r="K21" s="304">
        <v>5.2700000000000004E-3</v>
      </c>
      <c r="L21" s="243" t="s">
        <v>17</v>
      </c>
      <c r="M21" s="245">
        <v>5.5420000000000001E-3</v>
      </c>
    </row>
    <row r="22" spans="1:13" x14ac:dyDescent="0.25">
      <c r="A22" s="236"/>
      <c r="B22" s="243"/>
      <c r="C22" s="243" t="s">
        <v>18</v>
      </c>
      <c r="D22" s="304">
        <v>2.6159999999999998E-3</v>
      </c>
      <c r="E22" s="243" t="s">
        <v>18</v>
      </c>
      <c r="F22" s="245">
        <v>2.7569999999999999E-3</v>
      </c>
      <c r="H22" s="236"/>
      <c r="I22" s="243"/>
      <c r="J22" s="243" t="s">
        <v>18</v>
      </c>
      <c r="K22" s="304">
        <v>2.5379999999999999E-3</v>
      </c>
      <c r="L22" s="243" t="s">
        <v>18</v>
      </c>
      <c r="M22" s="245">
        <v>2.6689999999999999E-3</v>
      </c>
    </row>
    <row r="23" spans="1:13" x14ac:dyDescent="0.25">
      <c r="A23" s="236"/>
      <c r="B23" s="243"/>
      <c r="C23" s="243" t="s">
        <v>19</v>
      </c>
      <c r="D23" s="304">
        <v>5.0000000000000001E-3</v>
      </c>
      <c r="E23" s="243" t="s">
        <v>19</v>
      </c>
      <c r="F23" s="245">
        <v>5.2680000000000001E-3</v>
      </c>
      <c r="H23" s="236"/>
      <c r="I23" s="243"/>
      <c r="J23" s="243" t="s">
        <v>19</v>
      </c>
      <c r="K23" s="304">
        <v>4.993E-3</v>
      </c>
      <c r="L23" s="243" t="s">
        <v>19</v>
      </c>
      <c r="M23" s="245">
        <v>5.2500000000000003E-3</v>
      </c>
    </row>
    <row r="24" spans="1:13" x14ac:dyDescent="0.25">
      <c r="A24" s="236"/>
      <c r="B24" s="243"/>
      <c r="C24" s="243" t="s">
        <v>20</v>
      </c>
      <c r="D24" s="304">
        <v>2.4109999999999999E-3</v>
      </c>
      <c r="E24" s="243" t="s">
        <v>20</v>
      </c>
      <c r="F24" s="245">
        <v>2.5400000000000002E-3</v>
      </c>
      <c r="H24" s="236"/>
      <c r="I24" s="243"/>
      <c r="J24" s="243" t="s">
        <v>20</v>
      </c>
      <c r="K24" s="304">
        <v>2.369E-3</v>
      </c>
      <c r="L24" s="243" t="s">
        <v>20</v>
      </c>
      <c r="M24" s="245">
        <v>2.4919999999999999E-3</v>
      </c>
    </row>
    <row r="25" spans="1:13" ht="13.8" thickBot="1" x14ac:dyDescent="0.3">
      <c r="A25" s="236"/>
      <c r="B25" s="243"/>
      <c r="C25" s="243" t="s">
        <v>21</v>
      </c>
      <c r="D25" s="305">
        <v>9.9909999999999999E-3</v>
      </c>
      <c r="E25" s="243" t="s">
        <v>21</v>
      </c>
      <c r="F25" s="248">
        <v>1.0527E-2</v>
      </c>
      <c r="H25" s="236"/>
      <c r="I25" s="243"/>
      <c r="J25" s="243" t="s">
        <v>21</v>
      </c>
      <c r="K25" s="305">
        <v>9.6019999999999994E-3</v>
      </c>
      <c r="L25" s="243" t="s">
        <v>21</v>
      </c>
      <c r="M25" s="248">
        <v>1.0097E-2</v>
      </c>
    </row>
    <row r="26" spans="1:13" ht="13.8" thickTop="1" x14ac:dyDescent="0.25">
      <c r="A26" s="236"/>
      <c r="B26" s="243"/>
      <c r="C26" s="236"/>
      <c r="D26" s="244">
        <f>SUM(D14:D25)</f>
        <v>6.5679000000000001E-2</v>
      </c>
      <c r="E26" s="236"/>
      <c r="F26" s="244">
        <f>SUM(F14:F25)</f>
        <v>6.9199999999999998E-2</v>
      </c>
      <c r="H26" s="236"/>
      <c r="I26" s="243"/>
      <c r="J26" s="236"/>
      <c r="K26" s="244">
        <f>SUM(K14:K25)</f>
        <v>6.4368000000000009E-2</v>
      </c>
      <c r="L26" s="236"/>
      <c r="M26" s="244">
        <f>SUM(M14:M25)</f>
        <v>6.7686999999999997E-2</v>
      </c>
    </row>
    <row r="27" spans="1:13" x14ac:dyDescent="0.25">
      <c r="B27" s="40"/>
      <c r="F27" s="43"/>
      <c r="I27" s="40"/>
    </row>
    <row r="28" spans="1:13" s="36" customFormat="1" x14ac:dyDescent="0.25">
      <c r="B28" s="46"/>
      <c r="F28" s="42"/>
      <c r="I28" s="46"/>
    </row>
    <row r="30" spans="1:13" x14ac:dyDescent="0.25">
      <c r="A30" s="39"/>
      <c r="B30" s="40"/>
      <c r="H30" s="39"/>
      <c r="I30" s="40"/>
    </row>
    <row r="31" spans="1:13" x14ac:dyDescent="0.25">
      <c r="A31" s="39"/>
      <c r="B31" s="40"/>
      <c r="H31" s="39"/>
      <c r="I31" s="40"/>
    </row>
    <row r="32" spans="1:13" x14ac:dyDescent="0.25">
      <c r="A32" s="39"/>
      <c r="B32" s="40"/>
      <c r="H32" s="39"/>
      <c r="I32" s="40"/>
    </row>
  </sheetData>
  <pageMargins left="0.75" right="0.75" top="1" bottom="1" header="0.5" footer="0.5"/>
  <pageSetup scale="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41"/>
  <sheetViews>
    <sheetView topLeftCell="A10" zoomScaleNormal="100" workbookViewId="0">
      <selection activeCell="A40" sqref="A40"/>
    </sheetView>
  </sheetViews>
  <sheetFormatPr defaultColWidth="27.109375" defaultRowHeight="15" x14ac:dyDescent="0.25"/>
  <cols>
    <col min="1" max="1" width="27.6640625" style="266" bestFit="1" customWidth="1"/>
    <col min="2" max="2" width="1.6640625" style="260" customWidth="1"/>
    <col min="3" max="3" width="17.5546875" style="261" customWidth="1"/>
    <col min="4" max="4" width="11" style="262" bestFit="1" customWidth="1"/>
    <col min="5" max="5" width="11.5546875" style="261" customWidth="1"/>
    <col min="6" max="6" width="1.6640625" style="260" customWidth="1"/>
    <col min="7" max="7" width="20.6640625" style="261" customWidth="1"/>
    <col min="8" max="8" width="11.44140625" style="262" customWidth="1"/>
    <col min="9" max="9" width="11.6640625" style="261" customWidth="1"/>
    <col min="10" max="16384" width="27.109375" style="263"/>
  </cols>
  <sheetData>
    <row r="3" spans="1:10" x14ac:dyDescent="0.25">
      <c r="A3" s="259"/>
    </row>
    <row r="4" spans="1:10" s="264" customFormat="1" ht="22.8" x14ac:dyDescent="0.4">
      <c r="A4" s="393" t="s">
        <v>123</v>
      </c>
      <c r="B4" s="394"/>
      <c r="C4" s="394"/>
      <c r="D4" s="394"/>
      <c r="E4" s="394"/>
      <c r="F4" s="394"/>
      <c r="G4" s="394"/>
      <c r="H4" s="394"/>
      <c r="I4" s="394"/>
    </row>
    <row r="5" spans="1:10" s="264" customFormat="1" ht="22.8" x14ac:dyDescent="0.4">
      <c r="A5" s="395" t="s">
        <v>124</v>
      </c>
      <c r="B5" s="395"/>
      <c r="C5" s="395"/>
      <c r="D5" s="395"/>
      <c r="E5" s="395"/>
      <c r="F5" s="395"/>
      <c r="G5" s="395"/>
      <c r="H5" s="395"/>
      <c r="I5" s="395"/>
      <c r="J5" s="395"/>
    </row>
    <row r="6" spans="1:10" x14ac:dyDescent="0.25">
      <c r="A6" s="260"/>
      <c r="B6" s="265"/>
      <c r="F6" s="265"/>
    </row>
    <row r="8" spans="1:10" ht="17.399999999999999" x14ac:dyDescent="0.3">
      <c r="A8" s="396" t="s">
        <v>125</v>
      </c>
      <c r="B8" s="396"/>
      <c r="C8" s="396"/>
      <c r="D8" s="396"/>
      <c r="E8" s="396"/>
      <c r="F8" s="396"/>
      <c r="G8" s="396"/>
      <c r="H8" s="396"/>
      <c r="I8" s="396"/>
    </row>
    <row r="9" spans="1:10" ht="17.399999999999999" x14ac:dyDescent="0.3">
      <c r="A9" s="396" t="s">
        <v>126</v>
      </c>
      <c r="B9" s="396"/>
      <c r="C9" s="396"/>
      <c r="D9" s="396"/>
      <c r="E9" s="396"/>
      <c r="F9" s="396"/>
      <c r="G9" s="396"/>
      <c r="H9" s="396"/>
      <c r="I9" s="396"/>
    </row>
    <row r="10" spans="1:10" ht="18.75" customHeight="1" x14ac:dyDescent="0.25"/>
    <row r="11" spans="1:10" ht="15.6" thickBot="1" x14ac:dyDescent="0.3">
      <c r="A11" s="267"/>
    </row>
    <row r="12" spans="1:10" s="269" customFormat="1" ht="20.399999999999999" customHeight="1" thickBot="1" x14ac:dyDescent="0.35">
      <c r="A12" s="268"/>
      <c r="B12" s="268"/>
      <c r="C12" s="397" t="s">
        <v>127</v>
      </c>
      <c r="D12" s="398"/>
      <c r="E12" s="399"/>
      <c r="F12" s="268"/>
      <c r="G12" s="397" t="s">
        <v>46</v>
      </c>
      <c r="H12" s="398"/>
      <c r="I12" s="399"/>
    </row>
    <row r="13" spans="1:10" s="269" customFormat="1" ht="16.2" thickBot="1" x14ac:dyDescent="0.35">
      <c r="A13" s="270"/>
      <c r="B13" s="268"/>
      <c r="C13" s="390" t="s">
        <v>128</v>
      </c>
      <c r="D13" s="391"/>
      <c r="E13" s="392"/>
      <c r="F13" s="268"/>
      <c r="G13" s="390" t="s">
        <v>129</v>
      </c>
      <c r="H13" s="391"/>
      <c r="I13" s="392"/>
    </row>
    <row r="14" spans="1:10" s="269" customFormat="1" ht="15.6" x14ac:dyDescent="0.3">
      <c r="A14" s="271"/>
      <c r="B14" s="268"/>
      <c r="C14" s="272" t="s">
        <v>130</v>
      </c>
      <c r="D14" s="272" t="s">
        <v>131</v>
      </c>
      <c r="E14" s="272" t="s">
        <v>131</v>
      </c>
      <c r="F14" s="268"/>
      <c r="G14" s="272" t="s">
        <v>130</v>
      </c>
      <c r="H14" s="272" t="s">
        <v>131</v>
      </c>
      <c r="I14" s="272" t="s">
        <v>131</v>
      </c>
    </row>
    <row r="15" spans="1:10" s="269" customFormat="1" ht="16.2" thickBot="1" x14ac:dyDescent="0.35">
      <c r="A15" s="273"/>
      <c r="B15" s="268"/>
      <c r="C15" s="274" t="s">
        <v>132</v>
      </c>
      <c r="D15" s="274" t="s">
        <v>133</v>
      </c>
      <c r="E15" s="274" t="s">
        <v>134</v>
      </c>
      <c r="F15" s="268"/>
      <c r="G15" s="274" t="s">
        <v>132</v>
      </c>
      <c r="H15" s="274" t="s">
        <v>133</v>
      </c>
      <c r="I15" s="274" t="s">
        <v>134</v>
      </c>
    </row>
    <row r="16" spans="1:10" s="269" customFormat="1" ht="16.2" thickTop="1" x14ac:dyDescent="0.3">
      <c r="A16" s="275"/>
      <c r="B16" s="268"/>
      <c r="C16" s="276"/>
      <c r="D16" s="276"/>
      <c r="E16" s="276"/>
      <c r="F16" s="268"/>
      <c r="G16" s="276"/>
      <c r="H16" s="276"/>
      <c r="I16" s="276"/>
    </row>
    <row r="17" spans="1:11" s="269" customFormat="1" ht="15.6" x14ac:dyDescent="0.3">
      <c r="A17" s="270"/>
      <c r="B17" s="268"/>
      <c r="C17" s="276"/>
      <c r="D17" s="276"/>
      <c r="E17" s="276"/>
      <c r="F17" s="268"/>
      <c r="G17" s="276"/>
      <c r="H17" s="276"/>
      <c r="I17" s="276"/>
    </row>
    <row r="18" spans="1:11" s="282" customFormat="1" ht="15.6" x14ac:dyDescent="0.3">
      <c r="A18" s="277" t="s">
        <v>135</v>
      </c>
      <c r="B18" s="281"/>
      <c r="C18" s="278">
        <v>14125611</v>
      </c>
      <c r="D18" s="279">
        <f>+C18/$C$36</f>
        <v>2.5378668894592595E-3</v>
      </c>
      <c r="E18" s="280">
        <f>+D18</f>
        <v>2.5378668894592595E-3</v>
      </c>
      <c r="F18" s="281"/>
      <c r="G18" s="278">
        <v>14125611</v>
      </c>
      <c r="H18" s="279">
        <f>+G18/$G$36</f>
        <v>2.6687039329360679E-3</v>
      </c>
      <c r="I18" s="280">
        <f>+H18</f>
        <v>2.6687039329360679E-3</v>
      </c>
      <c r="K18" s="283"/>
    </row>
    <row r="19" spans="1:11" s="282" customFormat="1" ht="15.6" x14ac:dyDescent="0.3">
      <c r="A19" s="277" t="s">
        <v>136</v>
      </c>
      <c r="B19" s="281"/>
      <c r="C19" s="278">
        <v>342361521</v>
      </c>
      <c r="D19" s="279">
        <f t="shared" ref="D19:D33" si="0">+C19/$C$36</f>
        <v>6.151011580106594E-2</v>
      </c>
      <c r="E19" s="280">
        <f t="shared" ref="E19:E33" si="1">+D19</f>
        <v>6.151011580106594E-2</v>
      </c>
      <c r="F19" s="281"/>
      <c r="G19" s="278"/>
      <c r="H19" s="279"/>
      <c r="I19" s="280"/>
      <c r="K19" s="283"/>
    </row>
    <row r="20" spans="1:11" s="282" customFormat="1" ht="15.6" x14ac:dyDescent="0.3">
      <c r="A20" s="277" t="s">
        <v>137</v>
      </c>
      <c r="B20" s="281"/>
      <c r="C20" s="278">
        <v>27788900</v>
      </c>
      <c r="D20" s="279">
        <f t="shared" si="0"/>
        <v>4.9926710571666184E-3</v>
      </c>
      <c r="E20" s="280">
        <f t="shared" si="1"/>
        <v>4.9926710571666184E-3</v>
      </c>
      <c r="F20" s="281"/>
      <c r="G20" s="278">
        <v>27788900</v>
      </c>
      <c r="H20" s="279">
        <f t="shared" ref="H20:H34" si="2">+G20/$G$36</f>
        <v>5.2500629333461822E-3</v>
      </c>
      <c r="I20" s="280">
        <f t="shared" ref="I20:I34" si="3">+H20</f>
        <v>5.2500629333461822E-3</v>
      </c>
      <c r="K20" s="283"/>
    </row>
    <row r="21" spans="1:11" s="282" customFormat="1" ht="15.6" x14ac:dyDescent="0.3">
      <c r="A21" s="277" t="s">
        <v>138</v>
      </c>
      <c r="B21" s="281"/>
      <c r="C21" s="278">
        <v>4348322000</v>
      </c>
      <c r="D21" s="279">
        <f t="shared" si="0"/>
        <v>0.78123788263086569</v>
      </c>
      <c r="E21" s="280">
        <f t="shared" si="1"/>
        <v>0.78123788263086569</v>
      </c>
      <c r="F21" s="281"/>
      <c r="G21" s="278">
        <v>4348322000</v>
      </c>
      <c r="H21" s="279">
        <f t="shared" si="2"/>
        <v>0.82151377544464654</v>
      </c>
      <c r="I21" s="280">
        <f t="shared" si="3"/>
        <v>0.82151377544464654</v>
      </c>
      <c r="K21" s="283"/>
    </row>
    <row r="22" spans="1:11" s="282" customFormat="1" ht="15.6" x14ac:dyDescent="0.3">
      <c r="A22" s="277" t="s">
        <v>139</v>
      </c>
      <c r="B22" s="281"/>
      <c r="C22" s="278">
        <v>32437313</v>
      </c>
      <c r="D22" s="279">
        <f t="shared" si="0"/>
        <v>5.8278245553927827E-3</v>
      </c>
      <c r="E22" s="280">
        <f t="shared" si="1"/>
        <v>5.8278245553927827E-3</v>
      </c>
      <c r="F22" s="281"/>
      <c r="G22" s="278">
        <v>32437313</v>
      </c>
      <c r="H22" s="279">
        <f t="shared" si="2"/>
        <v>6.1282718869278109E-3</v>
      </c>
      <c r="I22" s="280">
        <f t="shared" si="3"/>
        <v>6.1282718869278109E-3</v>
      </c>
      <c r="K22" s="283"/>
    </row>
    <row r="23" spans="1:11" s="282" customFormat="1" ht="15.6" x14ac:dyDescent="0.3">
      <c r="A23" s="277" t="s">
        <v>140</v>
      </c>
      <c r="B23" s="281"/>
      <c r="C23" s="284">
        <v>11090459</v>
      </c>
      <c r="D23" s="279">
        <f t="shared" si="0"/>
        <v>1.9925586712677737E-3</v>
      </c>
      <c r="E23" s="280">
        <f t="shared" si="1"/>
        <v>1.9925586712677737E-3</v>
      </c>
      <c r="F23" s="281"/>
      <c r="G23" s="284">
        <v>11090459</v>
      </c>
      <c r="H23" s="279">
        <f t="shared" si="2"/>
        <v>2.0952829262653638E-3</v>
      </c>
      <c r="I23" s="280">
        <f t="shared" si="3"/>
        <v>2.0952829262653638E-3</v>
      </c>
      <c r="K23" s="283"/>
    </row>
    <row r="24" spans="1:11" s="287" customFormat="1" ht="15.6" x14ac:dyDescent="0.3">
      <c r="A24" s="285" t="s">
        <v>141</v>
      </c>
      <c r="B24" s="286"/>
      <c r="C24" s="284">
        <v>4867849</v>
      </c>
      <c r="D24" s="279">
        <f t="shared" si="0"/>
        <v>8.7457829611670363E-4</v>
      </c>
      <c r="E24" s="280">
        <f t="shared" si="1"/>
        <v>8.7457829611670363E-4</v>
      </c>
      <c r="F24" s="286"/>
      <c r="G24" s="284">
        <v>4867849</v>
      </c>
      <c r="H24" s="279">
        <f t="shared" si="2"/>
        <v>9.1966625523235107E-4</v>
      </c>
      <c r="I24" s="280">
        <f t="shared" si="3"/>
        <v>9.1966625523235107E-4</v>
      </c>
      <c r="K24" s="288"/>
    </row>
    <row r="25" spans="1:11" s="287" customFormat="1" ht="15.6" x14ac:dyDescent="0.3">
      <c r="A25" s="285" t="s">
        <v>142</v>
      </c>
      <c r="B25" s="286"/>
      <c r="C25" s="284">
        <v>13362512</v>
      </c>
      <c r="D25" s="279">
        <f t="shared" si="0"/>
        <v>2.4007653024567949E-3</v>
      </c>
      <c r="E25" s="280">
        <f t="shared" si="1"/>
        <v>2.4007653024567949E-3</v>
      </c>
      <c r="F25" s="286"/>
      <c r="G25" s="284">
        <v>13362512</v>
      </c>
      <c r="H25" s="279">
        <f t="shared" si="2"/>
        <v>2.5245342186122361E-3</v>
      </c>
      <c r="I25" s="280">
        <f t="shared" si="3"/>
        <v>2.5245342186122361E-3</v>
      </c>
      <c r="K25" s="288"/>
    </row>
    <row r="26" spans="1:11" s="287" customFormat="1" ht="15.6" x14ac:dyDescent="0.3">
      <c r="A26" s="285" t="s">
        <v>143</v>
      </c>
      <c r="B26" s="286"/>
      <c r="C26" s="278">
        <v>49094223</v>
      </c>
      <c r="D26" s="279">
        <f t="shared" si="0"/>
        <v>8.8204753065498701E-3</v>
      </c>
      <c r="E26" s="280">
        <f t="shared" si="1"/>
        <v>8.8204753065498701E-3</v>
      </c>
      <c r="F26" s="286"/>
      <c r="G26" s="278">
        <v>49094223</v>
      </c>
      <c r="H26" s="279">
        <f t="shared" si="2"/>
        <v>9.2752055825790734E-3</v>
      </c>
      <c r="I26" s="280">
        <f t="shared" si="3"/>
        <v>9.2752055825790734E-3</v>
      </c>
      <c r="K26" s="288"/>
    </row>
    <row r="27" spans="1:11" s="287" customFormat="1" ht="15.6" x14ac:dyDescent="0.3">
      <c r="A27" s="285" t="s">
        <v>144</v>
      </c>
      <c r="B27" s="286"/>
      <c r="C27" s="284">
        <v>64875174</v>
      </c>
      <c r="D27" s="279">
        <f t="shared" si="0"/>
        <v>1.1655747566778401E-2</v>
      </c>
      <c r="E27" s="280">
        <f t="shared" si="1"/>
        <v>1.1655747566778401E-2</v>
      </c>
      <c r="F27" s="286"/>
      <c r="G27" s="284">
        <v>64875174</v>
      </c>
      <c r="H27" s="279">
        <f t="shared" si="2"/>
        <v>1.2256647305643045E-2</v>
      </c>
      <c r="I27" s="280">
        <f t="shared" si="3"/>
        <v>1.2256647305643045E-2</v>
      </c>
      <c r="K27" s="288"/>
    </row>
    <row r="28" spans="1:11" s="287" customFormat="1" ht="15.6" x14ac:dyDescent="0.3">
      <c r="A28" s="285" t="s">
        <v>145</v>
      </c>
      <c r="B28" s="286"/>
      <c r="C28" s="278">
        <v>44664329</v>
      </c>
      <c r="D28" s="279">
        <f>+(C28/$C$36-0.000002)</f>
        <v>8.0225818541240432E-3</v>
      </c>
      <c r="E28" s="280">
        <f>+D28</f>
        <v>8.0225818541240432E-3</v>
      </c>
      <c r="F28" s="286"/>
      <c r="G28" s="278">
        <v>44664329</v>
      </c>
      <c r="H28" s="279">
        <f>+(G28/$G$36)-0.000001</f>
        <v>8.4372806849381948E-3</v>
      </c>
      <c r="I28" s="280">
        <f t="shared" si="3"/>
        <v>8.4372806849381948E-3</v>
      </c>
      <c r="K28" s="288"/>
    </row>
    <row r="29" spans="1:11" s="287" customFormat="1" ht="15.6" x14ac:dyDescent="0.3">
      <c r="A29" s="285" t="s">
        <v>146</v>
      </c>
      <c r="B29" s="286"/>
      <c r="C29" s="278">
        <v>29333588</v>
      </c>
      <c r="D29" s="279">
        <f t="shared" si="0"/>
        <v>5.2701962226086689E-3</v>
      </c>
      <c r="E29" s="280">
        <f t="shared" si="1"/>
        <v>5.2701962226086689E-3</v>
      </c>
      <c r="F29" s="286"/>
      <c r="G29" s="278">
        <v>29333588</v>
      </c>
      <c r="H29" s="279">
        <f t="shared" si="2"/>
        <v>5.5418956151862212E-3</v>
      </c>
      <c r="I29" s="280">
        <f t="shared" si="3"/>
        <v>5.5418956151862212E-3</v>
      </c>
      <c r="K29" s="288"/>
    </row>
    <row r="30" spans="1:11" s="287" customFormat="1" ht="15.6" x14ac:dyDescent="0.3">
      <c r="A30" s="285" t="s">
        <v>147</v>
      </c>
      <c r="B30" s="286"/>
      <c r="C30" s="278">
        <v>13187965</v>
      </c>
      <c r="D30" s="279">
        <f t="shared" si="0"/>
        <v>2.3694054517604643E-3</v>
      </c>
      <c r="E30" s="280">
        <f t="shared" si="1"/>
        <v>2.3694054517604643E-3</v>
      </c>
      <c r="F30" s="286"/>
      <c r="G30" s="278">
        <v>13187965</v>
      </c>
      <c r="H30" s="279">
        <f t="shared" si="2"/>
        <v>2.4915576439789549E-3</v>
      </c>
      <c r="I30" s="280">
        <f t="shared" si="3"/>
        <v>2.4915576439789549E-3</v>
      </c>
      <c r="K30" s="288"/>
    </row>
    <row r="31" spans="1:11" s="287" customFormat="1" ht="15.6" x14ac:dyDescent="0.3">
      <c r="A31" s="285" t="s">
        <v>148</v>
      </c>
      <c r="B31" s="286"/>
      <c r="C31" s="284">
        <v>73853546</v>
      </c>
      <c r="D31" s="279">
        <f t="shared" si="0"/>
        <v>1.3268839773554314E-2</v>
      </c>
      <c r="E31" s="280">
        <f t="shared" si="1"/>
        <v>1.3268839773554314E-2</v>
      </c>
      <c r="F31" s="286"/>
      <c r="G31" s="284">
        <v>73853546</v>
      </c>
      <c r="H31" s="279">
        <f t="shared" si="2"/>
        <v>1.3952900775157607E-2</v>
      </c>
      <c r="I31" s="280">
        <f t="shared" si="3"/>
        <v>1.3952900775157607E-2</v>
      </c>
      <c r="K31" s="288"/>
    </row>
    <row r="32" spans="1:11" s="287" customFormat="1" ht="15.6" x14ac:dyDescent="0.3">
      <c r="A32" s="285" t="s">
        <v>149</v>
      </c>
      <c r="B32" s="286"/>
      <c r="C32" s="278">
        <v>53441458</v>
      </c>
      <c r="D32" s="279">
        <f t="shared" si="0"/>
        <v>9.6015178941730485E-3</v>
      </c>
      <c r="E32" s="280">
        <f t="shared" si="1"/>
        <v>9.6015178941730485E-3</v>
      </c>
      <c r="F32" s="286"/>
      <c r="G32" s="278">
        <v>53441458</v>
      </c>
      <c r="H32" s="279">
        <f t="shared" si="2"/>
        <v>1.0096513994788451E-2</v>
      </c>
      <c r="I32" s="280">
        <f t="shared" si="3"/>
        <v>1.0096513994788451E-2</v>
      </c>
      <c r="K32" s="288"/>
    </row>
    <row r="33" spans="1:11" s="287" customFormat="1" ht="15.6" x14ac:dyDescent="0.3">
      <c r="A33" s="285" t="s">
        <v>150</v>
      </c>
      <c r="B33" s="286"/>
      <c r="C33" s="278">
        <v>443132041</v>
      </c>
      <c r="D33" s="279">
        <f t="shared" si="0"/>
        <v>7.9614972726659614E-2</v>
      </c>
      <c r="E33" s="280">
        <f t="shared" si="1"/>
        <v>7.9614972726659614E-2</v>
      </c>
      <c r="F33" s="286"/>
      <c r="G33" s="278">
        <v>443132041</v>
      </c>
      <c r="H33" s="279">
        <f t="shared" si="2"/>
        <v>8.3719438446003283E-2</v>
      </c>
      <c r="I33" s="280">
        <f t="shared" si="3"/>
        <v>8.3719438446003283E-2</v>
      </c>
      <c r="K33" s="288"/>
    </row>
    <row r="34" spans="1:11" s="287" customFormat="1" ht="15.6" x14ac:dyDescent="0.3">
      <c r="A34" s="285" t="s">
        <v>151</v>
      </c>
      <c r="B34" s="286"/>
      <c r="C34" s="289"/>
      <c r="D34" s="290"/>
      <c r="E34" s="291"/>
      <c r="F34" s="286"/>
      <c r="G34" s="278">
        <v>69483392</v>
      </c>
      <c r="H34" s="279">
        <f t="shared" si="2"/>
        <v>1.3127262353758612E-2</v>
      </c>
      <c r="I34" s="280">
        <f t="shared" si="3"/>
        <v>1.3127262353758612E-2</v>
      </c>
      <c r="K34" s="288"/>
    </row>
    <row r="35" spans="1:11" s="296" customFormat="1" ht="16.2" thickBot="1" x14ac:dyDescent="0.35">
      <c r="A35" s="292"/>
      <c r="B35" s="293"/>
      <c r="C35" s="294"/>
      <c r="D35" s="295"/>
      <c r="E35" s="295"/>
      <c r="F35" s="293"/>
      <c r="G35" s="294"/>
      <c r="H35" s="295"/>
      <c r="I35" s="295"/>
      <c r="K35" s="297"/>
    </row>
    <row r="36" spans="1:11" s="269" customFormat="1" ht="15.6" x14ac:dyDescent="0.3">
      <c r="A36" s="298"/>
      <c r="B36" s="299"/>
      <c r="C36" s="276">
        <f>SUM(C18:C35)</f>
        <v>5565938489</v>
      </c>
      <c r="D36" s="300">
        <v>1</v>
      </c>
      <c r="E36" s="301">
        <f>SUM(E18:E34)+0.000002</f>
        <v>1.0000000000000002</v>
      </c>
      <c r="F36" s="299"/>
      <c r="G36" s="276">
        <f>SUM(G18:G35)</f>
        <v>5293060360</v>
      </c>
      <c r="H36" s="300">
        <v>1</v>
      </c>
      <c r="I36" s="301">
        <f>SUM(I18:I34)</f>
        <v>0.99999899999999997</v>
      </c>
    </row>
    <row r="37" spans="1:11" s="269" customFormat="1" ht="15.6" x14ac:dyDescent="0.3">
      <c r="A37" s="298"/>
      <c r="B37" s="299"/>
      <c r="D37" s="302"/>
      <c r="F37" s="299"/>
      <c r="H37" s="302"/>
    </row>
    <row r="38" spans="1:11" s="269" customFormat="1" x14ac:dyDescent="0.25">
      <c r="A38" s="270"/>
      <c r="B38" s="299"/>
      <c r="D38" s="302"/>
      <c r="F38" s="299"/>
      <c r="H38" s="302"/>
    </row>
    <row r="39" spans="1:11" s="269" customFormat="1" ht="15.6" x14ac:dyDescent="0.3">
      <c r="A39" s="303" t="s">
        <v>152</v>
      </c>
      <c r="B39" s="268"/>
      <c r="D39" s="302"/>
      <c r="F39" s="268"/>
      <c r="H39" s="302"/>
    </row>
    <row r="40" spans="1:11" x14ac:dyDescent="0.25">
      <c r="A40" s="267"/>
    </row>
    <row r="41" spans="1:11" x14ac:dyDescent="0.25">
      <c r="B41" s="261"/>
      <c r="F41" s="261"/>
    </row>
  </sheetData>
  <mergeCells count="8">
    <mergeCell ref="C13:E13"/>
    <mergeCell ref="G13:I13"/>
    <mergeCell ref="A4:I4"/>
    <mergeCell ref="A5:J5"/>
    <mergeCell ref="A8:I8"/>
    <mergeCell ref="A9:I9"/>
    <mergeCell ref="C12:E12"/>
    <mergeCell ref="G12:I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zoomScaleNormal="100" workbookViewId="0">
      <selection activeCell="C21" sqref="C21"/>
    </sheetView>
  </sheetViews>
  <sheetFormatPr defaultRowHeight="13.2" x14ac:dyDescent="0.25"/>
  <cols>
    <col min="1" max="1" width="5" bestFit="1" customWidth="1"/>
    <col min="2" max="2" width="39.33203125" style="53" customWidth="1"/>
    <col min="3" max="3" width="15.6640625" style="134" customWidth="1"/>
    <col min="4" max="4" width="15.6640625" customWidth="1"/>
    <col min="5" max="5" width="15.6640625" style="55" customWidth="1"/>
    <col min="6" max="6" width="9.33203125" customWidth="1"/>
    <col min="7" max="7" width="17.6640625" customWidth="1"/>
    <col min="8" max="8" width="5.44140625" customWidth="1"/>
  </cols>
  <sheetData>
    <row r="1" spans="1:11" ht="18.600000000000001" customHeight="1" x14ac:dyDescent="0.4">
      <c r="B1" s="124"/>
      <c r="C1" s="132" t="s">
        <v>98</v>
      </c>
      <c r="D1" s="132" t="s">
        <v>99</v>
      </c>
      <c r="E1" s="132" t="s">
        <v>100</v>
      </c>
      <c r="G1" s="132" t="s">
        <v>106</v>
      </c>
    </row>
    <row r="2" spans="1:11" s="171" customFormat="1" ht="15" customHeight="1" x14ac:dyDescent="0.4">
      <c r="B2" s="172"/>
      <c r="C2" s="173"/>
      <c r="D2" s="173"/>
      <c r="E2" s="173"/>
      <c r="G2" s="173"/>
    </row>
    <row r="3" spans="1:11" s="140" customFormat="1" ht="18" customHeight="1" x14ac:dyDescent="0.3">
      <c r="A3" s="143" t="s">
        <v>103</v>
      </c>
      <c r="B3" s="143"/>
      <c r="C3" s="144"/>
      <c r="D3" s="145"/>
      <c r="E3" s="146"/>
      <c r="F3" s="146"/>
    </row>
    <row r="4" spans="1:11" ht="16.95" customHeight="1" x14ac:dyDescent="0.25">
      <c r="B4" s="60" t="s">
        <v>49</v>
      </c>
      <c r="C4" s="135">
        <v>69</v>
      </c>
      <c r="D4" s="135">
        <v>64</v>
      </c>
      <c r="E4" s="135">
        <v>65</v>
      </c>
      <c r="G4" s="135">
        <f>C4+D4+E4</f>
        <v>198</v>
      </c>
    </row>
    <row r="5" spans="1:11" s="53" customFormat="1" ht="16.95" customHeight="1" x14ac:dyDescent="0.25">
      <c r="B5" s="60" t="s">
        <v>88</v>
      </c>
      <c r="C5" s="135">
        <v>213</v>
      </c>
      <c r="D5" s="135">
        <v>190</v>
      </c>
      <c r="E5" s="135">
        <v>358</v>
      </c>
      <c r="F5" s="133"/>
      <c r="G5" s="135">
        <f>C5+D5+E5</f>
        <v>761</v>
      </c>
    </row>
    <row r="6" spans="1:11" ht="13.95" customHeight="1" thickBot="1" x14ac:dyDescent="0.3">
      <c r="B6" s="60" t="s">
        <v>50</v>
      </c>
      <c r="C6" s="135">
        <v>162</v>
      </c>
      <c r="D6" s="135">
        <v>155</v>
      </c>
      <c r="E6" s="135">
        <v>312</v>
      </c>
      <c r="G6" s="160">
        <f>C6+D6+E6</f>
        <v>629</v>
      </c>
    </row>
    <row r="7" spans="1:11" ht="13.95" customHeight="1" thickTop="1" x14ac:dyDescent="0.3">
      <c r="B7" s="60"/>
      <c r="C7" s="135"/>
      <c r="D7" s="135"/>
      <c r="E7" s="135"/>
      <c r="G7" s="166">
        <f>SUM(G4:G6)</f>
        <v>1588</v>
      </c>
    </row>
    <row r="8" spans="1:11" s="167" customFormat="1" ht="15" customHeight="1" x14ac:dyDescent="0.3">
      <c r="B8" s="168"/>
      <c r="C8" s="169"/>
      <c r="D8" s="169"/>
      <c r="E8" s="169"/>
      <c r="G8" s="170"/>
    </row>
    <row r="9" spans="1:11" s="136" customFormat="1" ht="18" customHeight="1" x14ac:dyDescent="0.3">
      <c r="A9" s="141" t="s">
        <v>104</v>
      </c>
      <c r="B9" s="141"/>
      <c r="C9" s="137"/>
      <c r="D9" s="137"/>
      <c r="E9" s="137"/>
    </row>
    <row r="10" spans="1:11" ht="16.95" customHeight="1" x14ac:dyDescent="0.25">
      <c r="B10" s="60" t="s">
        <v>51</v>
      </c>
      <c r="C10" s="135">
        <v>3</v>
      </c>
      <c r="D10" s="135">
        <v>1</v>
      </c>
      <c r="E10" s="135">
        <v>0</v>
      </c>
      <c r="G10" s="161">
        <f>C10+D10+E10</f>
        <v>4</v>
      </c>
    </row>
    <row r="11" spans="1:11" ht="16.95" customHeight="1" x14ac:dyDescent="0.25">
      <c r="B11" s="60" t="s">
        <v>23</v>
      </c>
      <c r="C11" s="135">
        <v>1</v>
      </c>
      <c r="D11" s="135">
        <v>1</v>
      </c>
      <c r="E11" s="135">
        <v>0</v>
      </c>
      <c r="G11" s="161">
        <f t="shared" ref="G11:G27" si="0">C11+D11+E11</f>
        <v>2</v>
      </c>
    </row>
    <row r="12" spans="1:11" ht="16.95" customHeight="1" x14ac:dyDescent="0.25">
      <c r="A12" s="53"/>
      <c r="B12" s="60" t="s">
        <v>24</v>
      </c>
      <c r="C12" s="135">
        <v>6</v>
      </c>
      <c r="D12" s="135">
        <v>2</v>
      </c>
      <c r="E12" s="135">
        <v>1</v>
      </c>
      <c r="G12" s="161">
        <f t="shared" si="0"/>
        <v>9</v>
      </c>
    </row>
    <row r="13" spans="1:11" s="53" customFormat="1" ht="15" x14ac:dyDescent="0.25">
      <c r="B13" s="60" t="s">
        <v>101</v>
      </c>
      <c r="C13" s="135">
        <v>187</v>
      </c>
      <c r="D13" s="135">
        <v>118</v>
      </c>
      <c r="E13" s="135">
        <v>83</v>
      </c>
      <c r="F13" s="60"/>
      <c r="G13" s="161">
        <f t="shared" si="0"/>
        <v>388</v>
      </c>
      <c r="H13" s="60"/>
      <c r="I13" s="60"/>
      <c r="J13" s="60"/>
      <c r="K13" s="60"/>
    </row>
    <row r="14" spans="1:11" ht="15" x14ac:dyDescent="0.25">
      <c r="A14" s="53"/>
      <c r="B14" s="60" t="s">
        <v>102</v>
      </c>
      <c r="C14" s="135">
        <v>178</v>
      </c>
      <c r="D14" s="135">
        <v>122</v>
      </c>
      <c r="E14" s="135">
        <v>83</v>
      </c>
      <c r="F14" s="60"/>
      <c r="G14" s="161">
        <f t="shared" si="0"/>
        <v>383</v>
      </c>
      <c r="H14" s="60"/>
      <c r="I14" s="60"/>
      <c r="J14" s="60"/>
      <c r="K14" s="60"/>
    </row>
    <row r="15" spans="1:11" ht="16.95" customHeight="1" x14ac:dyDescent="0.25">
      <c r="B15" s="60" t="s">
        <v>25</v>
      </c>
      <c r="C15" s="135">
        <v>194</v>
      </c>
      <c r="D15" s="135">
        <v>136</v>
      </c>
      <c r="E15" s="135">
        <v>106</v>
      </c>
      <c r="G15" s="161">
        <f t="shared" si="0"/>
        <v>436</v>
      </c>
    </row>
    <row r="16" spans="1:11" ht="16.95" customHeight="1" x14ac:dyDescent="0.25">
      <c r="B16" s="60" t="s">
        <v>26</v>
      </c>
      <c r="C16" s="135">
        <v>84</v>
      </c>
      <c r="D16" s="135">
        <v>63</v>
      </c>
      <c r="E16" s="135">
        <v>47</v>
      </c>
      <c r="G16" s="161">
        <f t="shared" si="0"/>
        <v>194</v>
      </c>
    </row>
    <row r="17" spans="1:9" ht="16.95" customHeight="1" x14ac:dyDescent="0.25">
      <c r="B17" s="60" t="s">
        <v>27</v>
      </c>
      <c r="C17" s="135">
        <v>2</v>
      </c>
      <c r="D17" s="135">
        <v>1</v>
      </c>
      <c r="E17" s="135">
        <v>0</v>
      </c>
      <c r="G17" s="161">
        <f t="shared" si="0"/>
        <v>3</v>
      </c>
    </row>
    <row r="18" spans="1:9" ht="16.95" customHeight="1" x14ac:dyDescent="0.25">
      <c r="B18" s="60" t="s">
        <v>28</v>
      </c>
      <c r="C18" s="135">
        <v>2</v>
      </c>
      <c r="D18" s="135">
        <v>1</v>
      </c>
      <c r="E18" s="135">
        <v>1</v>
      </c>
      <c r="G18" s="161">
        <f t="shared" si="0"/>
        <v>4</v>
      </c>
    </row>
    <row r="19" spans="1:9" ht="16.95" customHeight="1" x14ac:dyDescent="0.25">
      <c r="B19" s="60" t="s">
        <v>29</v>
      </c>
      <c r="C19" s="135">
        <v>1</v>
      </c>
      <c r="D19" s="135">
        <v>1</v>
      </c>
      <c r="E19" s="135">
        <v>0</v>
      </c>
      <c r="G19" s="161">
        <f t="shared" si="0"/>
        <v>2</v>
      </c>
    </row>
    <row r="20" spans="1:9" ht="16.95" customHeight="1" x14ac:dyDescent="0.25">
      <c r="B20" s="60" t="s">
        <v>52</v>
      </c>
      <c r="C20" s="135">
        <v>206</v>
      </c>
      <c r="D20" s="135">
        <v>129</v>
      </c>
      <c r="E20" s="135">
        <v>104</v>
      </c>
      <c r="G20" s="161">
        <f t="shared" si="0"/>
        <v>439</v>
      </c>
    </row>
    <row r="21" spans="1:9" ht="16.95" customHeight="1" x14ac:dyDescent="0.25">
      <c r="B21" s="60" t="s">
        <v>30</v>
      </c>
      <c r="C21" s="135">
        <v>1</v>
      </c>
      <c r="D21" s="135">
        <v>0</v>
      </c>
      <c r="E21" s="135">
        <v>0</v>
      </c>
      <c r="G21" s="161">
        <f t="shared" si="0"/>
        <v>1</v>
      </c>
    </row>
    <row r="22" spans="1:9" ht="16.95" customHeight="1" x14ac:dyDescent="0.25">
      <c r="B22" s="60" t="s">
        <v>31</v>
      </c>
      <c r="C22" s="135">
        <v>170</v>
      </c>
      <c r="D22" s="135">
        <v>110</v>
      </c>
      <c r="E22" s="135">
        <v>75</v>
      </c>
      <c r="G22" s="161">
        <f t="shared" si="0"/>
        <v>355</v>
      </c>
    </row>
    <row r="23" spans="1:9" ht="16.95" customHeight="1" x14ac:dyDescent="0.25">
      <c r="B23" s="60" t="s">
        <v>32</v>
      </c>
      <c r="C23" s="135">
        <v>173</v>
      </c>
      <c r="D23" s="135">
        <v>120</v>
      </c>
      <c r="E23" s="135">
        <v>87</v>
      </c>
      <c r="G23" s="161">
        <f>C23+D23+E23</f>
        <v>380</v>
      </c>
    </row>
    <row r="24" spans="1:9" ht="16.95" customHeight="1" x14ac:dyDescent="0.25">
      <c r="B24" s="60" t="s">
        <v>33</v>
      </c>
      <c r="C24" s="135">
        <v>170</v>
      </c>
      <c r="D24" s="135">
        <v>122</v>
      </c>
      <c r="E24" s="135">
        <v>78</v>
      </c>
      <c r="G24" s="161">
        <f t="shared" si="0"/>
        <v>370</v>
      </c>
    </row>
    <row r="25" spans="1:9" ht="16.95" customHeight="1" x14ac:dyDescent="0.25">
      <c r="A25" s="53"/>
      <c r="B25" s="60" t="s">
        <v>53</v>
      </c>
      <c r="C25" s="135">
        <v>179</v>
      </c>
      <c r="D25" s="135">
        <v>101</v>
      </c>
      <c r="E25" s="135">
        <v>52</v>
      </c>
      <c r="G25" s="161">
        <f t="shared" si="0"/>
        <v>332</v>
      </c>
    </row>
    <row r="26" spans="1:9" ht="16.95" customHeight="1" x14ac:dyDescent="0.25">
      <c r="B26" s="60" t="s">
        <v>34</v>
      </c>
      <c r="C26" s="135">
        <v>179</v>
      </c>
      <c r="D26" s="135">
        <v>106</v>
      </c>
      <c r="E26" s="135">
        <v>51</v>
      </c>
      <c r="G26" s="161">
        <f t="shared" si="0"/>
        <v>336</v>
      </c>
    </row>
    <row r="27" spans="1:9" ht="16.95" customHeight="1" x14ac:dyDescent="0.25">
      <c r="B27" s="60" t="s">
        <v>35</v>
      </c>
      <c r="C27" s="135">
        <v>205</v>
      </c>
      <c r="D27" s="135">
        <v>144</v>
      </c>
      <c r="E27" s="135">
        <v>99</v>
      </c>
      <c r="G27" s="161">
        <f t="shared" si="0"/>
        <v>448</v>
      </c>
    </row>
    <row r="28" spans="1:9" ht="16.95" customHeight="1" thickBot="1" x14ac:dyDescent="0.3">
      <c r="B28" s="60" t="s">
        <v>36</v>
      </c>
      <c r="C28" s="135">
        <v>181</v>
      </c>
      <c r="D28" s="135">
        <v>88</v>
      </c>
      <c r="E28" s="135">
        <v>43</v>
      </c>
      <c r="G28" s="162">
        <f>C28+D28+E28</f>
        <v>312</v>
      </c>
      <c r="I28" s="130"/>
    </row>
    <row r="29" spans="1:9" ht="16.95" customHeight="1" thickTop="1" x14ac:dyDescent="0.3">
      <c r="B29" s="60"/>
      <c r="C29" s="135"/>
      <c r="D29" s="135"/>
      <c r="E29" s="135"/>
      <c r="G29" s="165">
        <f>SUM(G10:G28)</f>
        <v>4398</v>
      </c>
      <c r="I29" s="161">
        <f>G7+G29</f>
        <v>5986</v>
      </c>
    </row>
    <row r="30" spans="1:9" s="174" customFormat="1" ht="15" customHeight="1" x14ac:dyDescent="0.3">
      <c r="B30" s="175"/>
      <c r="C30" s="176"/>
      <c r="D30" s="176"/>
      <c r="E30" s="176"/>
      <c r="G30" s="177"/>
      <c r="I30" s="178"/>
    </row>
    <row r="31" spans="1:9" s="138" customFormat="1" ht="18" customHeight="1" x14ac:dyDescent="0.3">
      <c r="A31" s="142" t="s">
        <v>105</v>
      </c>
      <c r="B31" s="142"/>
      <c r="C31" s="139"/>
      <c r="D31" s="139"/>
      <c r="E31" s="139"/>
    </row>
    <row r="32" spans="1:9" ht="16.95" customHeight="1" thickBot="1" x14ac:dyDescent="0.3">
      <c r="B32" s="60" t="s">
        <v>46</v>
      </c>
      <c r="C32" s="135">
        <v>14493.52</v>
      </c>
      <c r="D32" s="135">
        <v>13442.86</v>
      </c>
      <c r="E32" s="135">
        <v>13424.42</v>
      </c>
      <c r="G32" s="163">
        <f>C32+D32+E32</f>
        <v>41360.800000000003</v>
      </c>
      <c r="I32" s="130"/>
    </row>
    <row r="33" spans="2:9" ht="16.2" thickTop="1" x14ac:dyDescent="0.3">
      <c r="B33"/>
      <c r="C33"/>
      <c r="D33" s="50"/>
      <c r="E33"/>
      <c r="G33" s="164">
        <f>G32</f>
        <v>41360.800000000003</v>
      </c>
      <c r="I33" s="161">
        <f>I29+G33</f>
        <v>47346.8</v>
      </c>
    </row>
    <row r="34" spans="2:9" ht="13.8" x14ac:dyDescent="0.25">
      <c r="B34"/>
      <c r="C34"/>
      <c r="D34" s="50"/>
      <c r="E34"/>
    </row>
    <row r="35" spans="2:9" ht="13.8" x14ac:dyDescent="0.25">
      <c r="B35"/>
      <c r="C35"/>
      <c r="D35" s="50"/>
      <c r="E35"/>
    </row>
    <row r="36" spans="2:9" ht="13.8" x14ac:dyDescent="0.25">
      <c r="B36"/>
      <c r="C36"/>
      <c r="D36" s="50"/>
      <c r="E36"/>
    </row>
    <row r="37" spans="2:9" ht="13.8" x14ac:dyDescent="0.25">
      <c r="B37"/>
      <c r="C37"/>
      <c r="D37" s="50"/>
      <c r="E37"/>
    </row>
    <row r="38" spans="2:9" ht="13.8" x14ac:dyDescent="0.25">
      <c r="B38"/>
      <c r="C38"/>
      <c r="D38" s="50"/>
      <c r="E38"/>
    </row>
    <row r="39" spans="2:9" ht="13.8" x14ac:dyDescent="0.25">
      <c r="B39"/>
      <c r="C39"/>
      <c r="D39" s="50"/>
      <c r="E39"/>
    </row>
    <row r="40" spans="2:9" ht="13.8" x14ac:dyDescent="0.25">
      <c r="B40"/>
      <c r="C40"/>
      <c r="D40" s="50"/>
      <c r="E40"/>
    </row>
    <row r="41" spans="2:9" ht="13.8" x14ac:dyDescent="0.25">
      <c r="B41"/>
      <c r="C41"/>
      <c r="D41" s="50"/>
      <c r="E41"/>
    </row>
    <row r="42" spans="2:9" ht="13.8" x14ac:dyDescent="0.25">
      <c r="B42"/>
      <c r="C42"/>
      <c r="D42" s="50"/>
      <c r="E42"/>
    </row>
    <row r="43" spans="2:9" ht="13.8" x14ac:dyDescent="0.25">
      <c r="B43"/>
      <c r="C43"/>
      <c r="D43" s="50"/>
      <c r="E43"/>
    </row>
    <row r="44" spans="2:9" ht="13.8" x14ac:dyDescent="0.25">
      <c r="B44"/>
      <c r="C44"/>
      <c r="D44" s="50"/>
      <c r="E44"/>
    </row>
    <row r="45" spans="2:9" ht="13.8" x14ac:dyDescent="0.25">
      <c r="B45"/>
      <c r="C45"/>
      <c r="D45" s="50"/>
      <c r="E45"/>
    </row>
    <row r="46" spans="2:9" ht="13.8" x14ac:dyDescent="0.25">
      <c r="B46"/>
      <c r="C46"/>
      <c r="D46" s="50"/>
      <c r="E46"/>
    </row>
    <row r="47" spans="2:9" ht="13.8" x14ac:dyDescent="0.25">
      <c r="B47"/>
      <c r="C47"/>
      <c r="D47" s="50"/>
      <c r="E47"/>
    </row>
    <row r="48" spans="2:9" ht="13.8" x14ac:dyDescent="0.25">
      <c r="B48"/>
      <c r="C48"/>
      <c r="D48" s="50"/>
      <c r="E48"/>
    </row>
    <row r="49" spans="2:5" ht="13.8" x14ac:dyDescent="0.25">
      <c r="B49"/>
      <c r="C49"/>
      <c r="D49" s="50"/>
      <c r="E49"/>
    </row>
    <row r="50" spans="2:5" ht="13.8" x14ac:dyDescent="0.25">
      <c r="B50"/>
      <c r="C50"/>
      <c r="D50" s="50"/>
      <c r="E50"/>
    </row>
    <row r="51" spans="2:5" ht="13.8" x14ac:dyDescent="0.25">
      <c r="B51"/>
      <c r="C51"/>
      <c r="D51" s="50"/>
      <c r="E51"/>
    </row>
    <row r="52" spans="2:5" ht="13.8" x14ac:dyDescent="0.25">
      <c r="B52"/>
      <c r="C52"/>
      <c r="D52" s="50"/>
      <c r="E52"/>
    </row>
    <row r="53" spans="2:5" ht="13.8" x14ac:dyDescent="0.25">
      <c r="B53"/>
      <c r="C53"/>
      <c r="D53" s="50"/>
      <c r="E53"/>
    </row>
    <row r="54" spans="2:5" ht="13.8" x14ac:dyDescent="0.25">
      <c r="B54"/>
      <c r="C54"/>
      <c r="D54" s="50"/>
      <c r="E54"/>
    </row>
    <row r="55" spans="2:5" ht="13.8" x14ac:dyDescent="0.25">
      <c r="B55"/>
      <c r="C55"/>
      <c r="D55" s="50"/>
      <c r="E55"/>
    </row>
    <row r="56" spans="2:5" ht="13.8" x14ac:dyDescent="0.25">
      <c r="B56"/>
      <c r="C56"/>
      <c r="D56" s="50"/>
      <c r="E56"/>
    </row>
    <row r="57" spans="2:5" ht="13.8" x14ac:dyDescent="0.25">
      <c r="B57"/>
      <c r="C57"/>
      <c r="D57" s="50"/>
      <c r="E57"/>
    </row>
    <row r="58" spans="2:5" ht="13.8" x14ac:dyDescent="0.25">
      <c r="B58"/>
      <c r="C58"/>
      <c r="D58" s="50"/>
      <c r="E58"/>
    </row>
    <row r="59" spans="2:5" ht="13.8" x14ac:dyDescent="0.25">
      <c r="B59"/>
      <c r="C59"/>
      <c r="D59" s="50"/>
      <c r="E59"/>
    </row>
    <row r="60" spans="2:5" ht="13.8" x14ac:dyDescent="0.25">
      <c r="B60"/>
      <c r="C60"/>
      <c r="D60" s="50"/>
      <c r="E60"/>
    </row>
    <row r="61" spans="2:5" ht="13.8" x14ac:dyDescent="0.25">
      <c r="B61"/>
      <c r="C61"/>
      <c r="D61" s="50"/>
      <c r="E61"/>
    </row>
    <row r="62" spans="2:5" ht="13.8" x14ac:dyDescent="0.25">
      <c r="B62"/>
      <c r="C62"/>
      <c r="D62" s="50"/>
      <c r="E62"/>
    </row>
    <row r="63" spans="2:5" ht="13.8" x14ac:dyDescent="0.25">
      <c r="B63"/>
      <c r="C63"/>
      <c r="D63" s="50"/>
      <c r="E63"/>
    </row>
    <row r="64" spans="2:5" ht="13.8" x14ac:dyDescent="0.25">
      <c r="B64"/>
      <c r="C64"/>
      <c r="D64" s="50"/>
      <c r="E64"/>
    </row>
    <row r="65" spans="2:5" ht="13.8" x14ac:dyDescent="0.25">
      <c r="B65"/>
      <c r="C65"/>
      <c r="D65" s="50"/>
      <c r="E65"/>
    </row>
    <row r="66" spans="2:5" ht="13.8" x14ac:dyDescent="0.25">
      <c r="B66"/>
      <c r="C66"/>
      <c r="D66" s="50"/>
      <c r="E66"/>
    </row>
    <row r="67" spans="2:5" ht="13.8" x14ac:dyDescent="0.25">
      <c r="B67"/>
      <c r="C67"/>
      <c r="D67" s="50"/>
      <c r="E67"/>
    </row>
    <row r="68" spans="2:5" ht="13.8" x14ac:dyDescent="0.25">
      <c r="B68"/>
      <c r="C68"/>
      <c r="D68" s="50"/>
      <c r="E68"/>
    </row>
    <row r="69" spans="2:5" ht="13.8" x14ac:dyDescent="0.25">
      <c r="B69"/>
      <c r="C69"/>
      <c r="D69" s="50"/>
      <c r="E69"/>
    </row>
    <row r="70" spans="2:5" ht="13.8" x14ac:dyDescent="0.25">
      <c r="B70"/>
      <c r="C70"/>
      <c r="D70" s="50"/>
      <c r="E70"/>
    </row>
    <row r="71" spans="2:5" ht="13.8" x14ac:dyDescent="0.25">
      <c r="B71"/>
      <c r="C71"/>
      <c r="D71" s="50"/>
      <c r="E71"/>
    </row>
    <row r="72" spans="2:5" ht="13.8" x14ac:dyDescent="0.25">
      <c r="B72"/>
      <c r="C72"/>
      <c r="D72" s="50"/>
      <c r="E72"/>
    </row>
    <row r="73" spans="2:5" ht="13.8" x14ac:dyDescent="0.25">
      <c r="B73"/>
      <c r="C73"/>
      <c r="D73" s="50"/>
      <c r="E73"/>
    </row>
    <row r="74" spans="2:5" ht="13.8" x14ac:dyDescent="0.25">
      <c r="B74"/>
      <c r="C74"/>
      <c r="D74" s="50"/>
      <c r="E74"/>
    </row>
    <row r="75" spans="2:5" ht="13.8" x14ac:dyDescent="0.25">
      <c r="B75"/>
      <c r="C75"/>
      <c r="D75" s="50"/>
      <c r="E75"/>
    </row>
    <row r="76" spans="2:5" ht="13.8" x14ac:dyDescent="0.25">
      <c r="B76"/>
      <c r="C76"/>
      <c r="D76" s="50"/>
      <c r="E76"/>
    </row>
    <row r="77" spans="2:5" ht="13.8" x14ac:dyDescent="0.25">
      <c r="B77"/>
      <c r="C77"/>
      <c r="D77" s="50"/>
      <c r="E77"/>
    </row>
    <row r="78" spans="2:5" ht="13.8" x14ac:dyDescent="0.25">
      <c r="B78"/>
      <c r="C78"/>
      <c r="D78" s="50"/>
      <c r="E78"/>
    </row>
    <row r="79" spans="2:5" ht="13.8" x14ac:dyDescent="0.25">
      <c r="B79"/>
      <c r="C79"/>
      <c r="D79" s="50"/>
      <c r="E79"/>
    </row>
    <row r="80" spans="2:5" ht="13.8" x14ac:dyDescent="0.25">
      <c r="B80"/>
      <c r="C80"/>
      <c r="D80" s="50"/>
      <c r="E80"/>
    </row>
    <row r="81" spans="2:5" ht="13.8" x14ac:dyDescent="0.25">
      <c r="B81"/>
      <c r="C81"/>
      <c r="D81" s="50"/>
      <c r="E81"/>
    </row>
    <row r="82" spans="2:5" ht="13.8" x14ac:dyDescent="0.25">
      <c r="B82"/>
      <c r="C82"/>
      <c r="D82" s="50"/>
      <c r="E82"/>
    </row>
    <row r="83" spans="2:5" ht="13.8" x14ac:dyDescent="0.25">
      <c r="B83"/>
      <c r="C83"/>
      <c r="D83" s="50"/>
      <c r="E83"/>
    </row>
    <row r="84" spans="2:5" ht="13.8" x14ac:dyDescent="0.25">
      <c r="B84"/>
      <c r="C84"/>
      <c r="D84" s="50"/>
      <c r="E84"/>
    </row>
    <row r="85" spans="2:5" ht="13.8" x14ac:dyDescent="0.25">
      <c r="B85"/>
      <c r="C85"/>
      <c r="D85" s="50"/>
      <c r="E85"/>
    </row>
    <row r="86" spans="2:5" ht="13.8" x14ac:dyDescent="0.25">
      <c r="B86"/>
      <c r="C86"/>
      <c r="D86" s="50"/>
      <c r="E86"/>
    </row>
  </sheetData>
  <pageMargins left="0.7" right="0.7" top="0.75" bottom="0.75" header="0.3" footer="0.3"/>
  <pageSetup scale="88" orientation="landscape" r:id="rId1"/>
  <colBreaks count="1" manualBreakCount="1">
    <brk id="1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8"/>
  <sheetViews>
    <sheetView zoomScaleNormal="100" workbookViewId="0">
      <selection activeCell="I14" sqref="I14"/>
    </sheetView>
  </sheetViews>
  <sheetFormatPr defaultRowHeight="13.2" x14ac:dyDescent="0.25"/>
  <cols>
    <col min="1" max="1" width="2.6640625" customWidth="1"/>
    <col min="2" max="2" width="52.5546875" style="53" customWidth="1"/>
    <col min="3" max="3" width="20.6640625" style="134" customWidth="1"/>
    <col min="4" max="4" width="17.6640625" customWidth="1"/>
    <col min="5" max="5" width="17.6640625" style="55" customWidth="1"/>
    <col min="6" max="6" width="25.6640625" customWidth="1"/>
    <col min="7" max="7" width="5.44140625" customWidth="1"/>
  </cols>
  <sheetData>
    <row r="1" spans="1:66" s="140" customFormat="1" ht="18" customHeight="1" x14ac:dyDescent="0.35">
      <c r="A1" s="228" t="s">
        <v>103</v>
      </c>
      <c r="B1" s="228"/>
      <c r="C1" s="218" t="s">
        <v>98</v>
      </c>
      <c r="D1" s="222" t="s">
        <v>117</v>
      </c>
      <c r="E1" s="223" t="s">
        <v>100</v>
      </c>
      <c r="F1" s="132" t="s">
        <v>153</v>
      </c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  <c r="AV1" s="210"/>
      <c r="AW1" s="210"/>
      <c r="AX1" s="210"/>
      <c r="AY1" s="210"/>
      <c r="AZ1" s="210"/>
      <c r="BA1" s="210"/>
      <c r="BB1" s="210"/>
      <c r="BC1" s="210"/>
      <c r="BD1" s="210"/>
      <c r="BE1" s="210"/>
      <c r="BF1" s="210"/>
      <c r="BG1" s="210"/>
      <c r="BH1" s="210"/>
      <c r="BI1" s="210"/>
      <c r="BJ1" s="210"/>
      <c r="BK1" s="210"/>
      <c r="BL1" s="210"/>
      <c r="BM1" s="210"/>
      <c r="BN1" s="210"/>
    </row>
    <row r="2" spans="1:66" ht="16.95" customHeight="1" x14ac:dyDescent="0.25">
      <c r="A2" s="227"/>
      <c r="B2" s="186" t="s">
        <v>49</v>
      </c>
      <c r="C2" s="169">
        <v>69</v>
      </c>
      <c r="D2" s="180">
        <v>64</v>
      </c>
      <c r="E2" s="180">
        <v>65</v>
      </c>
      <c r="F2" s="135">
        <f>C2+D2+E2</f>
        <v>198</v>
      </c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</row>
    <row r="3" spans="1:66" s="53" customFormat="1" ht="16.95" customHeight="1" x14ac:dyDescent="0.25">
      <c r="A3" s="227"/>
      <c r="B3" s="186" t="s">
        <v>88</v>
      </c>
      <c r="C3" s="169">
        <v>213</v>
      </c>
      <c r="D3" s="180">
        <v>190</v>
      </c>
      <c r="E3" s="180">
        <v>358</v>
      </c>
      <c r="F3" s="135">
        <f>C3+D3+E3</f>
        <v>761</v>
      </c>
    </row>
    <row r="4" spans="1:66" ht="13.95" customHeight="1" x14ac:dyDescent="0.25">
      <c r="A4" s="227"/>
      <c r="B4" s="186" t="s">
        <v>50</v>
      </c>
      <c r="C4" s="219">
        <v>162</v>
      </c>
      <c r="D4" s="224">
        <v>155</v>
      </c>
      <c r="E4" s="224">
        <v>312</v>
      </c>
      <c r="F4" s="179">
        <f>C4+D4+E4</f>
        <v>629</v>
      </c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</row>
    <row r="5" spans="1:66" ht="13.95" customHeight="1" thickBot="1" x14ac:dyDescent="0.3">
      <c r="A5" s="227"/>
      <c r="B5" s="186" t="s">
        <v>112</v>
      </c>
      <c r="C5" s="220">
        <v>0</v>
      </c>
      <c r="D5" s="225">
        <v>0</v>
      </c>
      <c r="E5" s="225">
        <v>5</v>
      </c>
      <c r="F5" s="160">
        <v>5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</row>
    <row r="6" spans="1:66" ht="21" customHeight="1" thickTop="1" x14ac:dyDescent="0.4">
      <c r="A6" s="227"/>
      <c r="B6" s="186"/>
      <c r="C6" s="229">
        <f>SUM(C2:C5)</f>
        <v>444</v>
      </c>
      <c r="D6" s="180"/>
      <c r="E6" s="230">
        <f>SUM(D2:E5)</f>
        <v>1149</v>
      </c>
      <c r="F6" s="307">
        <f>SUM(F2:F5)</f>
        <v>1593</v>
      </c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</row>
    <row r="7" spans="1:66" ht="13.95" customHeight="1" x14ac:dyDescent="0.3">
      <c r="A7" s="227"/>
      <c r="B7" s="186"/>
      <c r="C7" s="221"/>
      <c r="D7" s="180"/>
      <c r="E7" s="226"/>
      <c r="F7" s="181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</row>
    <row r="8" spans="1:66" s="53" customFormat="1" ht="15" customHeight="1" x14ac:dyDescent="0.3">
      <c r="A8" s="227"/>
      <c r="B8" s="186"/>
      <c r="C8" s="169"/>
      <c r="D8" s="180"/>
      <c r="E8" s="180"/>
      <c r="F8" s="166"/>
    </row>
    <row r="9" spans="1:66" s="136" customFormat="1" ht="18" customHeight="1" x14ac:dyDescent="0.35">
      <c r="A9" s="228" t="s">
        <v>104</v>
      </c>
      <c r="B9" s="228"/>
      <c r="C9" s="218" t="s">
        <v>98</v>
      </c>
      <c r="D9" s="222" t="s">
        <v>117</v>
      </c>
      <c r="E9" s="223" t="s">
        <v>100</v>
      </c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0"/>
      <c r="BL9" s="210"/>
      <c r="BM9" s="210"/>
      <c r="BN9" s="210"/>
    </row>
    <row r="10" spans="1:66" ht="16.95" customHeight="1" x14ac:dyDescent="0.25">
      <c r="A10" s="227"/>
      <c r="B10" s="186" t="s">
        <v>51</v>
      </c>
      <c r="C10" s="169">
        <v>3</v>
      </c>
      <c r="D10" s="180">
        <v>1</v>
      </c>
      <c r="E10" s="180">
        <v>0</v>
      </c>
      <c r="F10" s="212">
        <f t="shared" ref="F10:F29" si="0">C10+D10+E10</f>
        <v>4</v>
      </c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</row>
    <row r="11" spans="1:66" ht="16.95" customHeight="1" x14ac:dyDescent="0.25">
      <c r="A11" s="227"/>
      <c r="B11" s="186" t="s">
        <v>23</v>
      </c>
      <c r="C11" s="169">
        <v>1</v>
      </c>
      <c r="D11" s="180">
        <v>1</v>
      </c>
      <c r="E11" s="180">
        <v>0</v>
      </c>
      <c r="F11" s="212">
        <f t="shared" si="0"/>
        <v>2</v>
      </c>
      <c r="G11" s="53"/>
    </row>
    <row r="12" spans="1:66" ht="16.95" customHeight="1" x14ac:dyDescent="0.25">
      <c r="A12" s="227"/>
      <c r="B12" s="186" t="s">
        <v>24</v>
      </c>
      <c r="C12" s="169">
        <v>6</v>
      </c>
      <c r="D12" s="180">
        <v>2</v>
      </c>
      <c r="E12" s="180">
        <v>1</v>
      </c>
      <c r="F12" s="212">
        <f t="shared" si="0"/>
        <v>9</v>
      </c>
      <c r="G12" s="53"/>
    </row>
    <row r="13" spans="1:66" s="53" customFormat="1" ht="15" x14ac:dyDescent="0.25">
      <c r="A13" s="227"/>
      <c r="B13" s="186" t="s">
        <v>101</v>
      </c>
      <c r="C13" s="169">
        <v>187</v>
      </c>
      <c r="D13" s="180">
        <v>118</v>
      </c>
      <c r="E13" s="180">
        <v>83</v>
      </c>
      <c r="F13" s="212">
        <f t="shared" si="0"/>
        <v>388</v>
      </c>
      <c r="G13" s="60"/>
      <c r="H13" s="60"/>
      <c r="I13" s="60"/>
      <c r="J13" s="60"/>
    </row>
    <row r="14" spans="1:66" ht="15" x14ac:dyDescent="0.25">
      <c r="A14" s="227"/>
      <c r="B14" s="186" t="s">
        <v>102</v>
      </c>
      <c r="C14" s="169">
        <v>178</v>
      </c>
      <c r="D14" s="180">
        <v>122</v>
      </c>
      <c r="E14" s="180">
        <v>83</v>
      </c>
      <c r="F14" s="212">
        <f t="shared" si="0"/>
        <v>383</v>
      </c>
      <c r="G14" s="60"/>
      <c r="H14" s="60"/>
      <c r="I14" s="60"/>
      <c r="J14" s="60"/>
    </row>
    <row r="15" spans="1:66" ht="16.95" customHeight="1" x14ac:dyDescent="0.25">
      <c r="A15" s="227"/>
      <c r="B15" s="186" t="s">
        <v>25</v>
      </c>
      <c r="C15" s="169">
        <v>194</v>
      </c>
      <c r="D15" s="180">
        <v>136</v>
      </c>
      <c r="E15" s="180">
        <v>106</v>
      </c>
      <c r="F15" s="212">
        <f t="shared" si="0"/>
        <v>436</v>
      </c>
      <c r="G15" s="53"/>
    </row>
    <row r="16" spans="1:66" ht="16.95" customHeight="1" x14ac:dyDescent="0.25">
      <c r="A16" s="227"/>
      <c r="B16" s="186" t="s">
        <v>26</v>
      </c>
      <c r="C16" s="169">
        <v>84</v>
      </c>
      <c r="D16" s="180">
        <v>63</v>
      </c>
      <c r="E16" s="180">
        <v>47</v>
      </c>
      <c r="F16" s="212">
        <f t="shared" si="0"/>
        <v>194</v>
      </c>
      <c r="G16" s="53"/>
    </row>
    <row r="17" spans="1:60" ht="16.95" customHeight="1" x14ac:dyDescent="0.25">
      <c r="A17" s="227"/>
      <c r="B17" s="186" t="s">
        <v>27</v>
      </c>
      <c r="C17" s="169">
        <v>2</v>
      </c>
      <c r="D17" s="180">
        <v>1</v>
      </c>
      <c r="E17" s="180">
        <v>0</v>
      </c>
      <c r="F17" s="212">
        <f t="shared" si="0"/>
        <v>3</v>
      </c>
      <c r="G17" s="53"/>
    </row>
    <row r="18" spans="1:60" ht="16.95" customHeight="1" x14ac:dyDescent="0.25">
      <c r="A18" s="227"/>
      <c r="B18" s="186" t="s">
        <v>28</v>
      </c>
      <c r="C18" s="169">
        <v>2</v>
      </c>
      <c r="D18" s="180">
        <v>1</v>
      </c>
      <c r="E18" s="180">
        <v>1</v>
      </c>
      <c r="F18" s="212">
        <f t="shared" si="0"/>
        <v>4</v>
      </c>
      <c r="G18" s="53"/>
    </row>
    <row r="19" spans="1:60" ht="16.95" customHeight="1" x14ac:dyDescent="0.25">
      <c r="A19" s="227"/>
      <c r="B19" s="186" t="s">
        <v>29</v>
      </c>
      <c r="C19" s="169">
        <v>1</v>
      </c>
      <c r="D19" s="180">
        <v>1</v>
      </c>
      <c r="E19" s="180">
        <v>0</v>
      </c>
      <c r="F19" s="212">
        <f t="shared" si="0"/>
        <v>2</v>
      </c>
      <c r="G19" s="53"/>
    </row>
    <row r="20" spans="1:60" ht="16.95" customHeight="1" x14ac:dyDescent="0.25">
      <c r="A20" s="227"/>
      <c r="B20" s="186" t="s">
        <v>52</v>
      </c>
      <c r="C20" s="169">
        <v>206</v>
      </c>
      <c r="D20" s="180">
        <v>129</v>
      </c>
      <c r="E20" s="180">
        <v>104</v>
      </c>
      <c r="F20" s="212">
        <f t="shared" si="0"/>
        <v>439</v>
      </c>
      <c r="G20" s="53"/>
    </row>
    <row r="21" spans="1:60" ht="16.95" customHeight="1" x14ac:dyDescent="0.25">
      <c r="A21" s="227"/>
      <c r="B21" s="186" t="s">
        <v>30</v>
      </c>
      <c r="C21" s="169">
        <v>1</v>
      </c>
      <c r="D21" s="180">
        <v>0</v>
      </c>
      <c r="E21" s="180">
        <v>0</v>
      </c>
      <c r="F21" s="212">
        <f t="shared" si="0"/>
        <v>1</v>
      </c>
      <c r="G21" s="53"/>
    </row>
    <row r="22" spans="1:60" ht="16.95" customHeight="1" x14ac:dyDescent="0.25">
      <c r="A22" s="227"/>
      <c r="B22" s="186" t="s">
        <v>31</v>
      </c>
      <c r="C22" s="169">
        <v>170</v>
      </c>
      <c r="D22" s="180">
        <v>110</v>
      </c>
      <c r="E22" s="180">
        <v>75</v>
      </c>
      <c r="F22" s="212">
        <f t="shared" si="0"/>
        <v>355</v>
      </c>
      <c r="G22" s="53"/>
    </row>
    <row r="23" spans="1:60" ht="16.95" customHeight="1" x14ac:dyDescent="0.25">
      <c r="A23" s="227"/>
      <c r="B23" s="186" t="s">
        <v>32</v>
      </c>
      <c r="C23" s="169">
        <v>173</v>
      </c>
      <c r="D23" s="180">
        <v>120</v>
      </c>
      <c r="E23" s="180">
        <v>87</v>
      </c>
      <c r="F23" s="212">
        <f t="shared" si="0"/>
        <v>380</v>
      </c>
      <c r="G23" s="53"/>
    </row>
    <row r="24" spans="1:60" ht="16.95" customHeight="1" x14ac:dyDescent="0.25">
      <c r="A24" s="227"/>
      <c r="B24" s="186" t="s">
        <v>33</v>
      </c>
      <c r="C24" s="169">
        <v>170</v>
      </c>
      <c r="D24" s="180">
        <v>122</v>
      </c>
      <c r="E24" s="180">
        <v>78</v>
      </c>
      <c r="F24" s="212">
        <f t="shared" si="0"/>
        <v>370</v>
      </c>
      <c r="G24" s="53"/>
    </row>
    <row r="25" spans="1:60" ht="16.95" customHeight="1" x14ac:dyDescent="0.25">
      <c r="A25" s="227"/>
      <c r="B25" s="186" t="s">
        <v>53</v>
      </c>
      <c r="C25" s="169">
        <v>179</v>
      </c>
      <c r="D25" s="180">
        <v>101</v>
      </c>
      <c r="E25" s="180">
        <v>52</v>
      </c>
      <c r="F25" s="212">
        <f t="shared" si="0"/>
        <v>332</v>
      </c>
      <c r="G25" s="53"/>
    </row>
    <row r="26" spans="1:60" ht="16.95" customHeight="1" x14ac:dyDescent="0.25">
      <c r="A26" s="227"/>
      <c r="B26" s="186" t="s">
        <v>34</v>
      </c>
      <c r="C26" s="169">
        <v>179</v>
      </c>
      <c r="D26" s="180">
        <v>106</v>
      </c>
      <c r="E26" s="180">
        <v>51</v>
      </c>
      <c r="F26" s="212">
        <f t="shared" si="0"/>
        <v>336</v>
      </c>
      <c r="G26" s="53"/>
    </row>
    <row r="27" spans="1:60" ht="16.95" customHeight="1" x14ac:dyDescent="0.25">
      <c r="A27" s="227"/>
      <c r="B27" s="186" t="s">
        <v>35</v>
      </c>
      <c r="C27" s="169">
        <v>205</v>
      </c>
      <c r="D27" s="180">
        <v>144</v>
      </c>
      <c r="E27" s="180">
        <v>99</v>
      </c>
      <c r="F27" s="212">
        <f t="shared" si="0"/>
        <v>448</v>
      </c>
      <c r="G27" s="53"/>
      <c r="H27" s="123"/>
      <c r="I27" s="123"/>
    </row>
    <row r="28" spans="1:60" ht="16.95" customHeight="1" x14ac:dyDescent="0.25">
      <c r="A28" s="227"/>
      <c r="B28" s="186" t="s">
        <v>36</v>
      </c>
      <c r="C28" s="219">
        <v>181</v>
      </c>
      <c r="D28" s="180">
        <v>88</v>
      </c>
      <c r="E28" s="180">
        <v>43</v>
      </c>
      <c r="F28" s="213">
        <f t="shared" si="0"/>
        <v>312</v>
      </c>
      <c r="G28" s="53"/>
      <c r="H28" s="123"/>
      <c r="I28" s="123"/>
    </row>
    <row r="29" spans="1:60" ht="16.95" customHeight="1" thickBot="1" x14ac:dyDescent="0.3">
      <c r="A29" s="227"/>
      <c r="B29" s="186" t="s">
        <v>113</v>
      </c>
      <c r="C29" s="220">
        <v>0</v>
      </c>
      <c r="D29" s="225">
        <v>0</v>
      </c>
      <c r="E29" s="225">
        <v>7</v>
      </c>
      <c r="F29" s="214">
        <f t="shared" si="0"/>
        <v>7</v>
      </c>
      <c r="G29" s="53"/>
      <c r="H29" s="123"/>
      <c r="I29" s="123"/>
    </row>
    <row r="30" spans="1:60" ht="21" customHeight="1" thickTop="1" x14ac:dyDescent="0.4">
      <c r="A30" s="227"/>
      <c r="B30" s="186"/>
      <c r="C30" s="231">
        <f>SUM(C10:C29)</f>
        <v>2122</v>
      </c>
      <c r="D30" s="232"/>
      <c r="E30" s="230">
        <f>SUM(D10:E29)</f>
        <v>2283</v>
      </c>
      <c r="F30" s="308">
        <f>SUM(F10:F29)</f>
        <v>4405</v>
      </c>
      <c r="G30" s="53"/>
      <c r="H30" s="213"/>
      <c r="I30" s="123"/>
    </row>
    <row r="31" spans="1:60" ht="16.95" customHeight="1" x14ac:dyDescent="0.4">
      <c r="A31" s="227"/>
      <c r="B31" s="186"/>
      <c r="C31" s="231"/>
      <c r="D31" s="232"/>
      <c r="E31" s="230"/>
      <c r="F31" s="215"/>
      <c r="G31" s="53"/>
      <c r="H31" s="213"/>
      <c r="I31" s="123"/>
    </row>
    <row r="32" spans="1:60" s="174" customFormat="1" ht="15" customHeight="1" x14ac:dyDescent="0.3">
      <c r="A32" s="227"/>
      <c r="B32" s="186"/>
      <c r="C32" s="169"/>
      <c r="D32" s="180"/>
      <c r="E32" s="180"/>
      <c r="F32" s="215"/>
      <c r="G32" s="53"/>
      <c r="H32" s="213"/>
      <c r="I32" s="12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</row>
    <row r="33" spans="1:60" s="138" customFormat="1" ht="18" customHeight="1" x14ac:dyDescent="0.35">
      <c r="A33" s="228" t="s">
        <v>105</v>
      </c>
      <c r="B33" s="228"/>
      <c r="C33" s="218" t="s">
        <v>98</v>
      </c>
      <c r="D33" s="222" t="s">
        <v>117</v>
      </c>
      <c r="E33" s="223" t="s">
        <v>100</v>
      </c>
      <c r="F33" s="210"/>
      <c r="G33" s="210"/>
      <c r="H33" s="211"/>
      <c r="I33" s="211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ht="16.95" customHeight="1" x14ac:dyDescent="0.25">
      <c r="A34" s="227"/>
      <c r="B34" s="186" t="s">
        <v>46</v>
      </c>
      <c r="C34" s="169">
        <v>14493.52</v>
      </c>
      <c r="D34" s="180">
        <v>13442.86</v>
      </c>
      <c r="E34" s="180">
        <v>13424.42</v>
      </c>
      <c r="F34" s="216">
        <f>C34+D34+E34</f>
        <v>41360.800000000003</v>
      </c>
      <c r="G34" s="53"/>
      <c r="H34" s="123"/>
      <c r="I34" s="123"/>
    </row>
    <row r="35" spans="1:60" ht="15.6" thickBot="1" x14ac:dyDescent="0.3">
      <c r="A35" s="227"/>
      <c r="B35" s="186" t="s">
        <v>116</v>
      </c>
      <c r="C35" s="220">
        <v>0</v>
      </c>
      <c r="D35" s="225">
        <v>0</v>
      </c>
      <c r="E35" s="225">
        <v>9</v>
      </c>
      <c r="F35" s="160">
        <v>9</v>
      </c>
      <c r="G35" s="53"/>
      <c r="H35" s="213"/>
      <c r="I35" s="123"/>
    </row>
    <row r="36" spans="1:60" ht="21.6" customHeight="1" thickTop="1" x14ac:dyDescent="0.4">
      <c r="A36" s="227"/>
      <c r="B36" s="227"/>
      <c r="C36" s="233">
        <f>SUM(C34:C35)</f>
        <v>14493.52</v>
      </c>
      <c r="D36" s="172"/>
      <c r="E36" s="234">
        <f>SUM(D34:E35)</f>
        <v>26876.28</v>
      </c>
      <c r="F36" s="309">
        <f>SUM(F34:F35)</f>
        <v>41369.800000000003</v>
      </c>
      <c r="G36" s="53"/>
      <c r="H36" s="123"/>
      <c r="I36" s="123"/>
    </row>
    <row r="37" spans="1:60" ht="15" x14ac:dyDescent="0.25">
      <c r="B37"/>
      <c r="C37" s="60"/>
      <c r="D37" s="60"/>
      <c r="E37" s="60"/>
      <c r="F37" s="60"/>
      <c r="G37" s="53"/>
    </row>
    <row r="38" spans="1:60" ht="13.8" x14ac:dyDescent="0.25">
      <c r="B38"/>
      <c r="C38" s="53"/>
      <c r="D38" s="217"/>
      <c r="E38" s="53"/>
      <c r="F38" s="53"/>
      <c r="G38" s="53"/>
    </row>
    <row r="39" spans="1:60" ht="13.8" x14ac:dyDescent="0.25">
      <c r="B39"/>
      <c r="C39" s="53"/>
      <c r="D39" s="217"/>
      <c r="E39" s="53"/>
      <c r="F39" s="53"/>
      <c r="G39" s="53"/>
    </row>
    <row r="40" spans="1:60" ht="13.8" x14ac:dyDescent="0.25">
      <c r="B40"/>
      <c r="C40" s="53"/>
      <c r="D40" s="217"/>
      <c r="E40" s="53"/>
      <c r="F40" s="53"/>
      <c r="G40" s="53"/>
    </row>
    <row r="41" spans="1:60" ht="13.8" x14ac:dyDescent="0.25">
      <c r="B41"/>
      <c r="C41" s="53"/>
      <c r="D41" s="217"/>
      <c r="E41" s="53"/>
      <c r="F41" s="53"/>
      <c r="G41" s="53"/>
    </row>
    <row r="42" spans="1:60" ht="13.8" x14ac:dyDescent="0.25">
      <c r="B42"/>
      <c r="C42" s="53"/>
      <c r="D42" s="217"/>
      <c r="E42" s="53"/>
      <c r="F42" s="53"/>
      <c r="G42" s="53"/>
    </row>
    <row r="43" spans="1:60" ht="13.8" x14ac:dyDescent="0.25">
      <c r="B43"/>
      <c r="C43"/>
      <c r="D43" s="50"/>
      <c r="E43"/>
    </row>
    <row r="44" spans="1:60" ht="13.8" x14ac:dyDescent="0.25">
      <c r="B44"/>
      <c r="C44"/>
      <c r="D44" s="50"/>
      <c r="E44"/>
    </row>
    <row r="45" spans="1:60" ht="13.8" x14ac:dyDescent="0.25">
      <c r="B45"/>
      <c r="C45"/>
      <c r="D45" s="50"/>
      <c r="E45"/>
    </row>
    <row r="46" spans="1:60" ht="13.8" x14ac:dyDescent="0.25">
      <c r="B46"/>
      <c r="C46"/>
      <c r="D46" s="50"/>
      <c r="E46"/>
    </row>
    <row r="47" spans="1:60" ht="13.8" x14ac:dyDescent="0.25">
      <c r="B47"/>
      <c r="C47"/>
      <c r="D47" s="50"/>
      <c r="E47"/>
    </row>
    <row r="48" spans="1:60" ht="13.8" x14ac:dyDescent="0.25">
      <c r="B48"/>
      <c r="C48"/>
      <c r="D48" s="50"/>
      <c r="E48"/>
    </row>
    <row r="49" spans="2:5" ht="13.8" x14ac:dyDescent="0.25">
      <c r="B49"/>
      <c r="C49"/>
      <c r="D49" s="50"/>
      <c r="E49"/>
    </row>
    <row r="50" spans="2:5" ht="13.8" x14ac:dyDescent="0.25">
      <c r="B50"/>
      <c r="C50"/>
      <c r="D50" s="50"/>
      <c r="E50"/>
    </row>
    <row r="51" spans="2:5" ht="13.8" x14ac:dyDescent="0.25">
      <c r="B51"/>
      <c r="C51"/>
      <c r="D51" s="50"/>
      <c r="E51"/>
    </row>
    <row r="52" spans="2:5" ht="13.8" x14ac:dyDescent="0.25">
      <c r="B52"/>
      <c r="C52"/>
      <c r="D52" s="50"/>
      <c r="E52"/>
    </row>
    <row r="53" spans="2:5" ht="13.8" x14ac:dyDescent="0.25">
      <c r="B53"/>
      <c r="C53"/>
      <c r="D53" s="50"/>
      <c r="E53"/>
    </row>
    <row r="54" spans="2:5" ht="13.8" x14ac:dyDescent="0.25">
      <c r="B54"/>
      <c r="C54"/>
      <c r="D54" s="50"/>
      <c r="E54"/>
    </row>
    <row r="55" spans="2:5" ht="13.8" x14ac:dyDescent="0.25">
      <c r="B55"/>
      <c r="C55"/>
      <c r="D55" s="50"/>
      <c r="E55"/>
    </row>
    <row r="56" spans="2:5" ht="13.8" x14ac:dyDescent="0.25">
      <c r="B56"/>
      <c r="C56"/>
      <c r="D56" s="50"/>
      <c r="E56"/>
    </row>
    <row r="57" spans="2:5" ht="13.8" x14ac:dyDescent="0.25">
      <c r="B57"/>
      <c r="C57"/>
      <c r="D57" s="50"/>
      <c r="E57"/>
    </row>
    <row r="58" spans="2:5" ht="13.8" x14ac:dyDescent="0.25">
      <c r="B58"/>
      <c r="C58"/>
      <c r="D58" s="50"/>
      <c r="E58"/>
    </row>
    <row r="59" spans="2:5" ht="13.8" x14ac:dyDescent="0.25">
      <c r="B59"/>
      <c r="C59"/>
      <c r="D59" s="50"/>
      <c r="E59"/>
    </row>
    <row r="60" spans="2:5" ht="13.8" x14ac:dyDescent="0.25">
      <c r="B60"/>
      <c r="C60"/>
      <c r="D60" s="50"/>
      <c r="E60"/>
    </row>
    <row r="61" spans="2:5" ht="13.8" x14ac:dyDescent="0.25">
      <c r="B61"/>
      <c r="C61"/>
      <c r="D61" s="50"/>
      <c r="E61"/>
    </row>
    <row r="62" spans="2:5" ht="13.8" x14ac:dyDescent="0.25">
      <c r="B62"/>
      <c r="C62"/>
      <c r="D62" s="50"/>
      <c r="E62"/>
    </row>
    <row r="63" spans="2:5" ht="13.8" x14ac:dyDescent="0.25">
      <c r="B63"/>
      <c r="C63"/>
      <c r="D63" s="50"/>
      <c r="E63"/>
    </row>
    <row r="64" spans="2:5" ht="13.8" x14ac:dyDescent="0.25">
      <c r="B64"/>
      <c r="C64"/>
      <c r="D64" s="50"/>
      <c r="E64"/>
    </row>
    <row r="65" spans="2:5" ht="13.8" x14ac:dyDescent="0.25">
      <c r="B65"/>
      <c r="C65"/>
      <c r="D65" s="50"/>
      <c r="E65"/>
    </row>
    <row r="66" spans="2:5" ht="13.8" x14ac:dyDescent="0.25">
      <c r="B66"/>
      <c r="C66"/>
      <c r="D66" s="50"/>
      <c r="E66"/>
    </row>
    <row r="67" spans="2:5" ht="13.8" x14ac:dyDescent="0.25">
      <c r="B67"/>
      <c r="C67"/>
      <c r="D67" s="50"/>
      <c r="E67"/>
    </row>
    <row r="68" spans="2:5" ht="13.8" x14ac:dyDescent="0.25">
      <c r="B68"/>
      <c r="C68"/>
      <c r="D68" s="50"/>
      <c r="E68"/>
    </row>
    <row r="69" spans="2:5" ht="13.8" x14ac:dyDescent="0.25">
      <c r="B69"/>
      <c r="C69"/>
      <c r="D69" s="50"/>
      <c r="E69"/>
    </row>
    <row r="70" spans="2:5" ht="13.8" x14ac:dyDescent="0.25">
      <c r="B70"/>
      <c r="C70"/>
      <c r="D70" s="50"/>
      <c r="E70"/>
    </row>
    <row r="71" spans="2:5" ht="13.8" x14ac:dyDescent="0.25">
      <c r="B71"/>
      <c r="C71"/>
      <c r="D71" s="50"/>
      <c r="E71"/>
    </row>
    <row r="72" spans="2:5" ht="13.8" x14ac:dyDescent="0.25">
      <c r="B72"/>
      <c r="C72"/>
      <c r="D72" s="50"/>
      <c r="E72"/>
    </row>
    <row r="73" spans="2:5" ht="13.8" x14ac:dyDescent="0.25">
      <c r="B73"/>
      <c r="C73"/>
      <c r="D73" s="50"/>
      <c r="E73"/>
    </row>
    <row r="74" spans="2:5" ht="13.8" x14ac:dyDescent="0.25">
      <c r="B74"/>
      <c r="C74"/>
      <c r="D74" s="50"/>
      <c r="E74"/>
    </row>
    <row r="75" spans="2:5" ht="13.8" x14ac:dyDescent="0.25">
      <c r="B75"/>
      <c r="C75"/>
      <c r="D75" s="50"/>
      <c r="E75"/>
    </row>
    <row r="76" spans="2:5" ht="13.8" x14ac:dyDescent="0.25">
      <c r="B76"/>
      <c r="C76"/>
      <c r="D76" s="50"/>
      <c r="E76"/>
    </row>
    <row r="77" spans="2:5" ht="13.8" x14ac:dyDescent="0.25">
      <c r="B77"/>
      <c r="C77"/>
      <c r="D77" s="50"/>
      <c r="E77"/>
    </row>
    <row r="78" spans="2:5" ht="13.8" x14ac:dyDescent="0.25">
      <c r="B78"/>
      <c r="C78"/>
      <c r="D78" s="50"/>
      <c r="E78"/>
    </row>
    <row r="79" spans="2:5" ht="13.8" x14ac:dyDescent="0.25">
      <c r="B79"/>
      <c r="C79"/>
      <c r="D79" s="50"/>
      <c r="E79"/>
    </row>
    <row r="80" spans="2:5" ht="13.8" x14ac:dyDescent="0.25">
      <c r="B80"/>
      <c r="C80"/>
      <c r="D80" s="50"/>
      <c r="E80"/>
    </row>
    <row r="81" spans="2:5" ht="13.8" x14ac:dyDescent="0.25">
      <c r="B81"/>
      <c r="C81"/>
      <c r="D81" s="50"/>
      <c r="E81"/>
    </row>
    <row r="82" spans="2:5" ht="13.8" x14ac:dyDescent="0.25">
      <c r="B82"/>
      <c r="C82"/>
      <c r="D82" s="50"/>
      <c r="E82"/>
    </row>
    <row r="83" spans="2:5" ht="13.8" x14ac:dyDescent="0.25">
      <c r="B83"/>
      <c r="C83"/>
      <c r="D83" s="50"/>
      <c r="E83"/>
    </row>
    <row r="84" spans="2:5" ht="13.8" x14ac:dyDescent="0.25">
      <c r="B84"/>
      <c r="C84"/>
      <c r="D84" s="50"/>
      <c r="E84"/>
    </row>
    <row r="85" spans="2:5" ht="13.8" x14ac:dyDescent="0.25">
      <c r="B85"/>
      <c r="C85"/>
      <c r="D85" s="50"/>
      <c r="E85"/>
    </row>
    <row r="86" spans="2:5" ht="13.8" x14ac:dyDescent="0.25">
      <c r="B86"/>
      <c r="C86"/>
      <c r="D86" s="50"/>
      <c r="E86"/>
    </row>
    <row r="87" spans="2:5" ht="13.8" x14ac:dyDescent="0.25">
      <c r="B87"/>
      <c r="C87"/>
      <c r="D87" s="50"/>
      <c r="E87"/>
    </row>
    <row r="88" spans="2:5" ht="13.8" x14ac:dyDescent="0.25">
      <c r="B88"/>
      <c r="C88"/>
      <c r="D88" s="50"/>
      <c r="E88"/>
    </row>
  </sheetData>
  <pageMargins left="0.7" right="0.7" top="0.75" bottom="0.75" header="0.3" footer="0.3"/>
  <pageSetup scale="88" orientation="landscape" r:id="rId1"/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Normal="100" workbookViewId="0">
      <selection activeCell="A41" sqref="A41"/>
    </sheetView>
  </sheetViews>
  <sheetFormatPr defaultRowHeight="13.2" x14ac:dyDescent="0.25"/>
  <cols>
    <col min="1" max="1" width="10.6640625" customWidth="1"/>
    <col min="2" max="2" width="18.33203125" customWidth="1"/>
    <col min="3" max="3" width="6.6640625" customWidth="1"/>
    <col min="4" max="4" width="13.5546875" customWidth="1"/>
    <col min="5" max="5" width="19.109375" customWidth="1"/>
    <col min="6" max="6" width="10.44140625" customWidth="1"/>
    <col min="7" max="7" width="17.88671875" customWidth="1"/>
    <col min="9" max="9" width="14" bestFit="1" customWidth="1"/>
    <col min="10" max="10" width="18.6640625" customWidth="1"/>
  </cols>
  <sheetData>
    <row r="1" spans="1:10" s="129" customFormat="1" ht="19.95" customHeight="1" x14ac:dyDescent="0.3">
      <c r="A1" s="201" t="s">
        <v>114</v>
      </c>
      <c r="B1" s="202"/>
      <c r="C1" s="203"/>
      <c r="D1" s="204"/>
      <c r="E1" s="204"/>
      <c r="F1" s="184" t="s">
        <v>115</v>
      </c>
      <c r="G1" s="184"/>
      <c r="H1" s="185"/>
      <c r="I1" s="186"/>
      <c r="J1" s="186"/>
    </row>
    <row r="2" spans="1:10" ht="13.8" thickBot="1" x14ac:dyDescent="0.3">
      <c r="A2" s="205" t="s">
        <v>38</v>
      </c>
      <c r="B2" s="205" t="s">
        <v>39</v>
      </c>
      <c r="C2" s="206" t="s">
        <v>40</v>
      </c>
      <c r="D2" s="205" t="s">
        <v>41</v>
      </c>
      <c r="E2" s="205" t="s">
        <v>42</v>
      </c>
      <c r="F2" s="182" t="s">
        <v>38</v>
      </c>
      <c r="G2" s="182" t="s">
        <v>39</v>
      </c>
      <c r="H2" s="183" t="s">
        <v>40</v>
      </c>
      <c r="I2" s="182" t="s">
        <v>41</v>
      </c>
      <c r="J2" s="182" t="s">
        <v>42</v>
      </c>
    </row>
    <row r="3" spans="1:10" x14ac:dyDescent="0.25">
      <c r="A3" s="207"/>
      <c r="B3" s="207"/>
      <c r="C3" s="208"/>
      <c r="D3" s="207"/>
      <c r="E3" s="207"/>
      <c r="F3" s="187"/>
      <c r="G3" s="187"/>
      <c r="H3" s="188"/>
      <c r="I3" s="187"/>
      <c r="J3" s="187"/>
    </row>
    <row r="4" spans="1:10" x14ac:dyDescent="0.25">
      <c r="A4" s="194"/>
      <c r="B4" s="194"/>
      <c r="C4" s="194"/>
      <c r="D4" s="194"/>
      <c r="E4" s="194"/>
      <c r="F4" s="189"/>
      <c r="G4" s="189"/>
      <c r="H4" s="189"/>
      <c r="I4" s="189"/>
      <c r="J4" s="189"/>
    </row>
    <row r="5" spans="1:10" x14ac:dyDescent="0.25">
      <c r="A5" s="195" t="s">
        <v>83</v>
      </c>
      <c r="B5" s="195" t="s">
        <v>84</v>
      </c>
      <c r="C5" s="196">
        <v>1</v>
      </c>
      <c r="D5" s="195" t="s">
        <v>44</v>
      </c>
      <c r="E5" s="195" t="s">
        <v>85</v>
      </c>
      <c r="F5" s="190" t="s">
        <v>83</v>
      </c>
      <c r="G5" s="189" t="s">
        <v>22</v>
      </c>
      <c r="H5" s="191">
        <v>3</v>
      </c>
      <c r="I5" s="189" t="s">
        <v>43</v>
      </c>
      <c r="J5" s="190" t="s">
        <v>47</v>
      </c>
    </row>
    <row r="6" spans="1:10" x14ac:dyDescent="0.25">
      <c r="A6" s="195" t="s">
        <v>86</v>
      </c>
      <c r="B6" s="195" t="s">
        <v>84</v>
      </c>
      <c r="C6" s="197">
        <v>2</v>
      </c>
      <c r="D6" s="195" t="s">
        <v>44</v>
      </c>
      <c r="E6" s="195" t="s">
        <v>85</v>
      </c>
      <c r="F6" s="190" t="s">
        <v>83</v>
      </c>
      <c r="G6" s="190" t="s">
        <v>84</v>
      </c>
      <c r="H6" s="191">
        <v>1</v>
      </c>
      <c r="I6" s="190" t="s">
        <v>44</v>
      </c>
      <c r="J6" s="190" t="s">
        <v>85</v>
      </c>
    </row>
    <row r="7" spans="1:10" ht="13.8" thickBot="1" x14ac:dyDescent="0.3">
      <c r="A7" s="195" t="s">
        <v>93</v>
      </c>
      <c r="B7" s="195" t="s">
        <v>84</v>
      </c>
      <c r="C7" s="199">
        <v>2</v>
      </c>
      <c r="D7" s="195" t="s">
        <v>44</v>
      </c>
      <c r="E7" s="195" t="s">
        <v>85</v>
      </c>
      <c r="F7" s="192" t="s">
        <v>83</v>
      </c>
      <c r="G7" s="192" t="s">
        <v>37</v>
      </c>
      <c r="H7" s="209">
        <v>3</v>
      </c>
      <c r="I7" s="192" t="s">
        <v>45</v>
      </c>
      <c r="J7" s="192" t="s">
        <v>46</v>
      </c>
    </row>
    <row r="8" spans="1:10" ht="13.8" thickTop="1" x14ac:dyDescent="0.25">
      <c r="A8" s="194"/>
      <c r="B8" s="194"/>
      <c r="C8" s="385">
        <f>SUM(C5:C7)</f>
        <v>5</v>
      </c>
      <c r="D8" s="194"/>
      <c r="E8" s="194"/>
      <c r="F8" s="189"/>
      <c r="G8" s="189"/>
      <c r="H8" s="387">
        <f>SUM(H5:H7)</f>
        <v>7</v>
      </c>
      <c r="I8" s="189"/>
      <c r="J8" s="189"/>
    </row>
    <row r="9" spans="1:10" x14ac:dyDescent="0.25">
      <c r="A9" s="194"/>
      <c r="B9" s="194"/>
      <c r="C9" s="194"/>
      <c r="D9" s="194"/>
      <c r="E9" s="194"/>
      <c r="F9" s="189"/>
      <c r="G9" s="189"/>
      <c r="H9" s="189"/>
      <c r="I9" s="189"/>
      <c r="J9" s="189"/>
    </row>
    <row r="10" spans="1:10" x14ac:dyDescent="0.25">
      <c r="A10" s="195" t="s">
        <v>83</v>
      </c>
      <c r="B10" s="194" t="s">
        <v>22</v>
      </c>
      <c r="C10" s="196">
        <v>3</v>
      </c>
      <c r="D10" s="194" t="s">
        <v>43</v>
      </c>
      <c r="E10" s="195" t="s">
        <v>47</v>
      </c>
      <c r="F10" s="190" t="s">
        <v>86</v>
      </c>
      <c r="G10" s="189" t="s">
        <v>22</v>
      </c>
      <c r="H10" s="193">
        <v>2</v>
      </c>
      <c r="I10" s="189" t="s">
        <v>43</v>
      </c>
      <c r="J10" s="190" t="s">
        <v>47</v>
      </c>
    </row>
    <row r="11" spans="1:10" x14ac:dyDescent="0.25">
      <c r="A11" s="195" t="s">
        <v>86</v>
      </c>
      <c r="B11" s="194" t="s">
        <v>22</v>
      </c>
      <c r="C11" s="197">
        <v>2</v>
      </c>
      <c r="D11" s="194" t="s">
        <v>43</v>
      </c>
      <c r="E11" s="195" t="s">
        <v>47</v>
      </c>
      <c r="F11" s="190" t="s">
        <v>86</v>
      </c>
      <c r="G11" s="190" t="s">
        <v>84</v>
      </c>
      <c r="H11" s="193">
        <v>2</v>
      </c>
      <c r="I11" s="190" t="s">
        <v>44</v>
      </c>
      <c r="J11" s="190" t="s">
        <v>85</v>
      </c>
    </row>
    <row r="12" spans="1:10" ht="13.8" thickBot="1" x14ac:dyDescent="0.3">
      <c r="A12" s="195" t="s">
        <v>93</v>
      </c>
      <c r="B12" s="194" t="s">
        <v>22</v>
      </c>
      <c r="C12" s="199">
        <v>2</v>
      </c>
      <c r="D12" s="194" t="s">
        <v>43</v>
      </c>
      <c r="E12" s="195" t="s">
        <v>47</v>
      </c>
      <c r="F12" s="192" t="s">
        <v>86</v>
      </c>
      <c r="G12" s="192" t="s">
        <v>37</v>
      </c>
      <c r="H12" s="209">
        <v>3</v>
      </c>
      <c r="I12" s="192" t="s">
        <v>45</v>
      </c>
      <c r="J12" s="192" t="s">
        <v>46</v>
      </c>
    </row>
    <row r="13" spans="1:10" ht="13.8" thickTop="1" x14ac:dyDescent="0.25">
      <c r="A13" s="195"/>
      <c r="B13" s="194"/>
      <c r="C13" s="386">
        <f>SUM(C10:C12)</f>
        <v>7</v>
      </c>
      <c r="D13" s="194"/>
      <c r="E13" s="195"/>
      <c r="F13" s="189"/>
      <c r="G13" s="189"/>
      <c r="H13" s="388">
        <f>SUM(H10:H12)</f>
        <v>7</v>
      </c>
      <c r="I13" s="189"/>
      <c r="J13" s="189"/>
    </row>
    <row r="14" spans="1:10" x14ac:dyDescent="0.25">
      <c r="A14" s="194"/>
      <c r="B14" s="194"/>
      <c r="C14" s="194"/>
      <c r="D14" s="194"/>
      <c r="E14" s="194"/>
      <c r="F14" s="189"/>
      <c r="G14" s="189"/>
      <c r="H14" s="189"/>
      <c r="I14" s="189"/>
      <c r="J14" s="189"/>
    </row>
    <row r="15" spans="1:10" x14ac:dyDescent="0.25">
      <c r="A15" s="198" t="s">
        <v>83</v>
      </c>
      <c r="B15" s="198" t="s">
        <v>37</v>
      </c>
      <c r="C15" s="197">
        <v>3</v>
      </c>
      <c r="D15" s="198" t="s">
        <v>45</v>
      </c>
      <c r="E15" s="198" t="s">
        <v>46</v>
      </c>
      <c r="F15" s="190" t="s">
        <v>93</v>
      </c>
      <c r="G15" s="189" t="s">
        <v>22</v>
      </c>
      <c r="H15" s="191">
        <v>2</v>
      </c>
      <c r="I15" s="189" t="s">
        <v>43</v>
      </c>
      <c r="J15" s="190" t="s">
        <v>47</v>
      </c>
    </row>
    <row r="16" spans="1:10" x14ac:dyDescent="0.25">
      <c r="A16" s="198" t="s">
        <v>86</v>
      </c>
      <c r="B16" s="198" t="s">
        <v>37</v>
      </c>
      <c r="C16" s="197">
        <v>3</v>
      </c>
      <c r="D16" s="198" t="s">
        <v>45</v>
      </c>
      <c r="E16" s="198" t="s">
        <v>46</v>
      </c>
      <c r="F16" s="190" t="s">
        <v>93</v>
      </c>
      <c r="G16" s="190" t="s">
        <v>84</v>
      </c>
      <c r="H16" s="191">
        <v>2</v>
      </c>
      <c r="I16" s="190" t="s">
        <v>44</v>
      </c>
      <c r="J16" s="190" t="s">
        <v>85</v>
      </c>
    </row>
    <row r="17" spans="1:10" ht="13.8" thickBot="1" x14ac:dyDescent="0.3">
      <c r="A17" s="198" t="s">
        <v>93</v>
      </c>
      <c r="B17" s="198" t="s">
        <v>37</v>
      </c>
      <c r="C17" s="199">
        <v>3</v>
      </c>
      <c r="D17" s="198" t="s">
        <v>45</v>
      </c>
      <c r="E17" s="198" t="s">
        <v>46</v>
      </c>
      <c r="F17" s="192" t="s">
        <v>93</v>
      </c>
      <c r="G17" s="192" t="s">
        <v>37</v>
      </c>
      <c r="H17" s="209">
        <v>3</v>
      </c>
      <c r="I17" s="192" t="s">
        <v>45</v>
      </c>
      <c r="J17" s="192" t="s">
        <v>46</v>
      </c>
    </row>
    <row r="18" spans="1:10" ht="13.8" thickTop="1" x14ac:dyDescent="0.25">
      <c r="A18" s="194"/>
      <c r="B18" s="194"/>
      <c r="C18" s="385">
        <f>SUM(C15:C17)</f>
        <v>9</v>
      </c>
      <c r="D18" s="194"/>
      <c r="E18" s="194"/>
      <c r="F18" s="189"/>
      <c r="G18" s="189"/>
      <c r="H18" s="387">
        <f>SUM(H15:H17)</f>
        <v>7</v>
      </c>
      <c r="I18" s="189"/>
      <c r="J18" s="189"/>
    </row>
    <row r="19" spans="1:10" x14ac:dyDescent="0.25">
      <c r="F19" s="131"/>
      <c r="G19" s="131"/>
    </row>
    <row r="20" spans="1:10" x14ac:dyDescent="0.25">
      <c r="F20" s="131"/>
      <c r="G20" s="131"/>
    </row>
    <row r="21" spans="1:10" x14ac:dyDescent="0.25">
      <c r="F21" s="131"/>
      <c r="G21" s="131"/>
    </row>
    <row r="32" spans="1:10" x14ac:dyDescent="0.25">
      <c r="A32" s="53"/>
      <c r="B32" s="53"/>
      <c r="C32" s="53"/>
      <c r="D32" s="53"/>
      <c r="E32" s="53"/>
    </row>
    <row r="33" spans="1:5" x14ac:dyDescent="0.25">
      <c r="A33" s="117"/>
      <c r="B33" s="53"/>
      <c r="C33" s="118"/>
      <c r="D33" s="53"/>
      <c r="E33" s="117"/>
    </row>
    <row r="34" spans="1:5" x14ac:dyDescent="0.25">
      <c r="A34" s="117"/>
      <c r="B34" s="117"/>
      <c r="C34" s="118"/>
      <c r="D34" s="117"/>
      <c r="E34" s="117"/>
    </row>
    <row r="35" spans="1:5" x14ac:dyDescent="0.25">
      <c r="A35" s="200"/>
      <c r="B35" s="200"/>
      <c r="C35" s="119"/>
      <c r="D35" s="200"/>
      <c r="E35" s="200"/>
    </row>
    <row r="36" spans="1:5" x14ac:dyDescent="0.25">
      <c r="A36" s="53"/>
      <c r="B36" s="53"/>
      <c r="C36" s="53"/>
      <c r="D36" s="53"/>
      <c r="E36" s="53"/>
    </row>
    <row r="37" spans="1:5" x14ac:dyDescent="0.25">
      <c r="A37" s="117"/>
      <c r="B37" s="53"/>
      <c r="C37" s="119"/>
      <c r="D37" s="53"/>
      <c r="E37" s="117"/>
    </row>
    <row r="38" spans="1:5" x14ac:dyDescent="0.25">
      <c r="A38" s="117"/>
      <c r="B38" s="117"/>
      <c r="C38" s="119"/>
      <c r="D38" s="117"/>
      <c r="E38" s="117"/>
    </row>
    <row r="39" spans="1:5" x14ac:dyDescent="0.25">
      <c r="A39" s="200"/>
      <c r="B39" s="200"/>
      <c r="C39" s="119"/>
      <c r="D39" s="200"/>
      <c r="E39" s="200"/>
    </row>
    <row r="40" spans="1:5" x14ac:dyDescent="0.25">
      <c r="A40" s="53"/>
      <c r="B40" s="53"/>
      <c r="C40" s="119"/>
      <c r="D40" s="53"/>
      <c r="E40" s="53"/>
    </row>
    <row r="41" spans="1:5" x14ac:dyDescent="0.25">
      <c r="A41" s="117"/>
      <c r="B41" s="53"/>
      <c r="C41" s="118"/>
      <c r="D41" s="53"/>
      <c r="E41" s="117"/>
    </row>
    <row r="42" spans="1:5" x14ac:dyDescent="0.25">
      <c r="A42" s="117"/>
      <c r="B42" s="117"/>
      <c r="C42" s="118"/>
      <c r="D42" s="117"/>
      <c r="E42" s="117"/>
    </row>
    <row r="43" spans="1:5" x14ac:dyDescent="0.25">
      <c r="A43" s="200"/>
      <c r="B43" s="200"/>
      <c r="C43" s="119"/>
      <c r="D43" s="200"/>
      <c r="E43" s="200"/>
    </row>
  </sheetData>
  <pageMargins left="0.7" right="0.7" top="0.75" bottom="0.75" header="0.3" footer="0.3"/>
  <pageSetup scale="6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zoomScaleNormal="100" workbookViewId="0">
      <selection activeCell="A50" sqref="A50"/>
    </sheetView>
  </sheetViews>
  <sheetFormatPr defaultRowHeight="13.2" x14ac:dyDescent="0.25"/>
  <cols>
    <col min="1" max="1" width="45.5546875" customWidth="1"/>
    <col min="2" max="2" width="29.6640625" customWidth="1"/>
    <col min="3" max="3" width="32.33203125" customWidth="1"/>
  </cols>
  <sheetData>
    <row r="1" spans="1:4" ht="21" x14ac:dyDescent="0.4">
      <c r="A1" s="61" t="s">
        <v>91</v>
      </c>
      <c r="B1" s="62"/>
      <c r="C1" s="63"/>
    </row>
    <row r="2" spans="1:4" ht="21.6" thickBot="1" x14ac:dyDescent="0.45">
      <c r="A2" s="64"/>
      <c r="B2" s="65"/>
      <c r="C2" s="66"/>
    </row>
    <row r="3" spans="1:4" ht="16.2" thickBot="1" x14ac:dyDescent="0.35">
      <c r="A3" s="67" t="s">
        <v>90</v>
      </c>
      <c r="B3" s="68" t="s">
        <v>41</v>
      </c>
      <c r="C3" s="69" t="s">
        <v>92</v>
      </c>
      <c r="D3" s="70"/>
    </row>
    <row r="4" spans="1:4" x14ac:dyDescent="0.25">
      <c r="A4" s="71"/>
      <c r="B4" s="71"/>
      <c r="C4" s="71"/>
      <c r="D4" s="51"/>
    </row>
    <row r="5" spans="1:4" x14ac:dyDescent="0.25">
      <c r="A5" s="72" t="s">
        <v>54</v>
      </c>
      <c r="B5" s="73" t="s">
        <v>55</v>
      </c>
      <c r="C5" s="73" t="s">
        <v>22</v>
      </c>
      <c r="D5" s="51"/>
    </row>
    <row r="6" spans="1:4" x14ac:dyDescent="0.25">
      <c r="A6" s="71"/>
      <c r="B6" s="71"/>
      <c r="C6" s="71"/>
      <c r="D6" s="51"/>
    </row>
    <row r="7" spans="1:4" x14ac:dyDescent="0.25">
      <c r="A7" s="73" t="s">
        <v>56</v>
      </c>
      <c r="B7" s="73" t="s">
        <v>55</v>
      </c>
      <c r="C7" s="73" t="s">
        <v>57</v>
      </c>
    </row>
    <row r="8" spans="1:4" x14ac:dyDescent="0.25">
      <c r="A8" s="73"/>
      <c r="B8" s="54"/>
      <c r="C8" s="54"/>
    </row>
    <row r="9" spans="1:4" x14ac:dyDescent="0.25">
      <c r="A9" s="73" t="s">
        <v>58</v>
      </c>
      <c r="B9" s="73" t="s">
        <v>59</v>
      </c>
      <c r="C9" s="73" t="s">
        <v>60</v>
      </c>
    </row>
    <row r="10" spans="1:4" x14ac:dyDescent="0.25">
      <c r="A10" s="73"/>
      <c r="B10" s="73"/>
      <c r="C10" s="73"/>
    </row>
    <row r="11" spans="1:4" x14ac:dyDescent="0.25">
      <c r="A11" s="73" t="s">
        <v>61</v>
      </c>
      <c r="B11" s="73" t="s">
        <v>55</v>
      </c>
      <c r="C11" s="73" t="s">
        <v>22</v>
      </c>
      <c r="D11" s="73" t="s">
        <v>80</v>
      </c>
    </row>
    <row r="12" spans="1:4" x14ac:dyDescent="0.25">
      <c r="A12" s="73"/>
      <c r="B12" s="54"/>
      <c r="C12" s="73"/>
    </row>
    <row r="13" spans="1:4" x14ac:dyDescent="0.25">
      <c r="A13" s="73" t="s">
        <v>95</v>
      </c>
      <c r="B13" s="54" t="s">
        <v>55</v>
      </c>
      <c r="C13" s="73" t="s">
        <v>22</v>
      </c>
    </row>
    <row r="14" spans="1:4" x14ac:dyDescent="0.25">
      <c r="A14" s="73"/>
      <c r="B14" s="54"/>
      <c r="C14" s="73"/>
    </row>
    <row r="15" spans="1:4" x14ac:dyDescent="0.25">
      <c r="A15" s="73" t="s">
        <v>96</v>
      </c>
      <c r="B15" s="54" t="s">
        <v>55</v>
      </c>
      <c r="C15" s="73" t="s">
        <v>22</v>
      </c>
    </row>
    <row r="16" spans="1:4" x14ac:dyDescent="0.25">
      <c r="A16" s="73"/>
      <c r="B16" s="54"/>
      <c r="C16" s="73"/>
    </row>
    <row r="17" spans="1:3" x14ac:dyDescent="0.25">
      <c r="A17" s="73" t="s">
        <v>62</v>
      </c>
      <c r="B17" s="73" t="s">
        <v>55</v>
      </c>
      <c r="C17" s="73" t="s">
        <v>22</v>
      </c>
    </row>
    <row r="18" spans="1:3" x14ac:dyDescent="0.25">
      <c r="A18" s="73"/>
      <c r="B18" s="54"/>
      <c r="C18" s="73"/>
    </row>
    <row r="19" spans="1:3" x14ac:dyDescent="0.25">
      <c r="A19" s="73" t="s">
        <v>63</v>
      </c>
      <c r="B19" s="73" t="s">
        <v>55</v>
      </c>
      <c r="C19" s="73" t="s">
        <v>57</v>
      </c>
    </row>
    <row r="20" spans="1:3" x14ac:dyDescent="0.25">
      <c r="A20" s="73"/>
      <c r="B20" s="54"/>
      <c r="C20" s="73"/>
    </row>
    <row r="21" spans="1:3" x14ac:dyDescent="0.25">
      <c r="A21" s="72" t="s">
        <v>64</v>
      </c>
      <c r="B21" s="73" t="s">
        <v>55</v>
      </c>
      <c r="C21" s="73" t="s">
        <v>22</v>
      </c>
    </row>
    <row r="22" spans="1:3" x14ac:dyDescent="0.25">
      <c r="A22" s="73"/>
      <c r="B22" s="54"/>
      <c r="C22" s="73"/>
    </row>
    <row r="23" spans="1:3" x14ac:dyDescent="0.25">
      <c r="A23" s="73" t="s">
        <v>65</v>
      </c>
      <c r="B23" s="73" t="s">
        <v>55</v>
      </c>
      <c r="C23" s="73" t="s">
        <v>57</v>
      </c>
    </row>
    <row r="24" spans="1:3" x14ac:dyDescent="0.25">
      <c r="A24" s="73"/>
      <c r="B24" s="54"/>
      <c r="C24" s="73"/>
    </row>
    <row r="25" spans="1:3" x14ac:dyDescent="0.25">
      <c r="A25" s="73" t="s">
        <v>66</v>
      </c>
      <c r="B25" s="73" t="s">
        <v>55</v>
      </c>
      <c r="C25" s="73" t="s">
        <v>57</v>
      </c>
    </row>
    <row r="26" spans="1:3" x14ac:dyDescent="0.25">
      <c r="A26" s="73"/>
      <c r="B26" s="54"/>
      <c r="C26" s="73"/>
    </row>
    <row r="27" spans="1:3" x14ac:dyDescent="0.25">
      <c r="A27" s="73" t="s">
        <v>67</v>
      </c>
      <c r="B27" s="73" t="s">
        <v>55</v>
      </c>
      <c r="C27" s="73" t="s">
        <v>22</v>
      </c>
    </row>
    <row r="28" spans="1:3" x14ac:dyDescent="0.25">
      <c r="A28" s="73"/>
      <c r="B28" s="54"/>
      <c r="C28" s="73"/>
    </row>
    <row r="29" spans="1:3" x14ac:dyDescent="0.25">
      <c r="A29" s="73" t="s">
        <v>68</v>
      </c>
      <c r="B29" s="54" t="s">
        <v>69</v>
      </c>
      <c r="C29" s="73" t="s">
        <v>70</v>
      </c>
    </row>
    <row r="30" spans="1:3" x14ac:dyDescent="0.25">
      <c r="A30" s="73"/>
      <c r="B30" s="54"/>
      <c r="C30" s="73"/>
    </row>
    <row r="31" spans="1:3" x14ac:dyDescent="0.25">
      <c r="A31" s="73" t="s">
        <v>71</v>
      </c>
      <c r="B31" s="73" t="s">
        <v>55</v>
      </c>
      <c r="C31" s="73" t="s">
        <v>57</v>
      </c>
    </row>
    <row r="32" spans="1:3" x14ac:dyDescent="0.25">
      <c r="A32" s="73"/>
      <c r="B32" s="54"/>
      <c r="C32" s="74"/>
    </row>
    <row r="33" spans="1:4" x14ac:dyDescent="0.25">
      <c r="A33" s="75" t="s">
        <v>72</v>
      </c>
      <c r="B33" s="73" t="s">
        <v>55</v>
      </c>
      <c r="C33" s="73" t="s">
        <v>22</v>
      </c>
    </row>
    <row r="34" spans="1:4" x14ac:dyDescent="0.25">
      <c r="A34" s="73"/>
      <c r="B34" s="54"/>
      <c r="C34" s="74"/>
    </row>
    <row r="35" spans="1:4" x14ac:dyDescent="0.25">
      <c r="A35" s="73" t="s">
        <v>73</v>
      </c>
      <c r="B35" s="73" t="s">
        <v>55</v>
      </c>
      <c r="C35" s="73" t="s">
        <v>57</v>
      </c>
    </row>
    <row r="36" spans="1:4" x14ac:dyDescent="0.25">
      <c r="A36" s="73"/>
      <c r="B36" s="54"/>
      <c r="C36" s="73"/>
    </row>
    <row r="37" spans="1:4" x14ac:dyDescent="0.25">
      <c r="A37" s="75" t="s">
        <v>74</v>
      </c>
      <c r="B37" s="73" t="s">
        <v>55</v>
      </c>
      <c r="C37" s="73" t="s">
        <v>22</v>
      </c>
    </row>
    <row r="38" spans="1:4" x14ac:dyDescent="0.25">
      <c r="A38" s="73"/>
      <c r="B38" s="54"/>
      <c r="C38" s="73"/>
    </row>
    <row r="39" spans="1:4" x14ac:dyDescent="0.25">
      <c r="A39" s="76" t="s">
        <v>75</v>
      </c>
      <c r="B39" s="73" t="s">
        <v>55</v>
      </c>
      <c r="C39" s="73" t="s">
        <v>22</v>
      </c>
    </row>
    <row r="40" spans="1:4" x14ac:dyDescent="0.25">
      <c r="A40" s="73"/>
      <c r="B40" s="54"/>
      <c r="C40" s="73"/>
    </row>
    <row r="41" spans="1:4" x14ac:dyDescent="0.25">
      <c r="A41" s="73" t="s">
        <v>76</v>
      </c>
      <c r="B41" s="73" t="s">
        <v>55</v>
      </c>
      <c r="C41" s="73" t="s">
        <v>22</v>
      </c>
    </row>
    <row r="42" spans="1:4" x14ac:dyDescent="0.25">
      <c r="A42" s="73"/>
      <c r="B42" s="54"/>
      <c r="C42" s="73"/>
    </row>
    <row r="43" spans="1:4" x14ac:dyDescent="0.25">
      <c r="A43" s="73" t="s">
        <v>77</v>
      </c>
      <c r="B43" s="54" t="s">
        <v>69</v>
      </c>
      <c r="C43" s="73" t="s">
        <v>89</v>
      </c>
    </row>
    <row r="44" spans="1:4" x14ac:dyDescent="0.25">
      <c r="A44" s="73"/>
      <c r="B44" s="54"/>
      <c r="C44" s="73"/>
    </row>
    <row r="45" spans="1:4" x14ac:dyDescent="0.25">
      <c r="A45" s="73" t="s">
        <v>78</v>
      </c>
      <c r="B45" s="54" t="s">
        <v>69</v>
      </c>
      <c r="C45" s="73" t="s">
        <v>70</v>
      </c>
    </row>
    <row r="46" spans="1:4" x14ac:dyDescent="0.25">
      <c r="A46" s="73"/>
      <c r="B46" s="54"/>
      <c r="C46" s="73"/>
    </row>
    <row r="47" spans="1:4" x14ac:dyDescent="0.25">
      <c r="A47" s="75" t="s">
        <v>79</v>
      </c>
      <c r="B47" s="73" t="s">
        <v>55</v>
      </c>
      <c r="C47" s="73" t="s">
        <v>22</v>
      </c>
    </row>
    <row r="48" spans="1:4" x14ac:dyDescent="0.25">
      <c r="B48" s="54"/>
      <c r="C48" s="74"/>
      <c r="D48" s="52"/>
    </row>
    <row r="49" spans="1:4" ht="13.8" thickBot="1" x14ac:dyDescent="0.3">
      <c r="A49" s="75" t="s">
        <v>47</v>
      </c>
      <c r="B49" s="73" t="s">
        <v>55</v>
      </c>
      <c r="C49" s="73" t="s">
        <v>22</v>
      </c>
    </row>
    <row r="50" spans="1:4" ht="13.8" thickBot="1" x14ac:dyDescent="0.3">
      <c r="A50" s="73"/>
      <c r="B50" s="54"/>
      <c r="C50" s="74"/>
      <c r="D50" s="77"/>
    </row>
  </sheetData>
  <pageMargins left="0.7" right="0.7" top="0.75" bottom="0.75" header="0.3" footer="0.3"/>
  <pageSetup scale="82" orientation="landscape" r:id="rId1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STANDARD OFFER</vt:lpstr>
      <vt:lpstr>RYEGATE</vt:lpstr>
      <vt:lpstr>RYEGATE GEN</vt:lpstr>
      <vt:lpstr>PRORATA</vt:lpstr>
      <vt:lpstr>PRORATA NOV-DEC</vt:lpstr>
      <vt:lpstr>RECs</vt:lpstr>
      <vt:lpstr>RECs BY MONTH</vt:lpstr>
      <vt:lpstr>BANK</vt:lpstr>
      <vt:lpstr>STATE REGISTRATIONS</vt:lpstr>
      <vt:lpstr>'STATE REGISTRATIONS'!Print_Area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Veppi</dc:creator>
  <cp:lastModifiedBy>calderman</cp:lastModifiedBy>
  <cp:lastPrinted>2015-04-20T18:40:04Z</cp:lastPrinted>
  <dcterms:created xsi:type="dcterms:W3CDTF">2012-01-18T20:04:48Z</dcterms:created>
  <dcterms:modified xsi:type="dcterms:W3CDTF">2015-04-20T20:18:14Z</dcterms:modified>
</cp:coreProperties>
</file>