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ropbox (VEPP Inc)\shared\VERMONTSPEED WEB SITE\WEBSITE\RECS\DISTRIBUTION\2015 REC DISTRIBUTION\"/>
    </mc:Choice>
  </mc:AlternateContent>
  <bookViews>
    <workbookView xWindow="825" yWindow="-90" windowWidth="15450" windowHeight="10065" tabRatio="833"/>
  </bookViews>
  <sheets>
    <sheet name="APRIL - JUNE 2015" sheetId="17" r:id="rId1"/>
  </sheets>
  <calcPr calcId="152511"/>
</workbook>
</file>

<file path=xl/calcChain.xml><?xml version="1.0" encoding="utf-8"?>
<calcChain xmlns="http://schemas.openxmlformats.org/spreadsheetml/2006/main">
  <c r="B31" i="17" l="1"/>
  <c r="E30" i="17"/>
  <c r="E29" i="17"/>
  <c r="E28" i="17"/>
  <c r="E27" i="17"/>
  <c r="E26" i="17"/>
  <c r="F24" i="17"/>
  <c r="D24" i="17"/>
  <c r="E25" i="17" l="1"/>
  <c r="E31" i="17" s="1"/>
  <c r="G24" i="17" l="1"/>
  <c r="E24" i="17"/>
  <c r="B15" i="17" l="1"/>
  <c r="E14" i="17"/>
  <c r="F14" i="17" s="1"/>
  <c r="C14" i="17"/>
  <c r="D14" i="17" s="1"/>
  <c r="E13" i="17"/>
  <c r="F13" i="17" s="1"/>
  <c r="C13" i="17"/>
  <c r="D13" i="17" s="1"/>
  <c r="H13" i="17" s="1"/>
  <c r="E12" i="17"/>
  <c r="F12" i="17" s="1"/>
  <c r="C12" i="17"/>
  <c r="D12" i="17" s="1"/>
  <c r="H12" i="17" s="1"/>
  <c r="E11" i="17"/>
  <c r="F11" i="17" s="1"/>
  <c r="C11" i="17"/>
  <c r="D11" i="17" s="1"/>
  <c r="E10" i="17"/>
  <c r="F10" i="17" s="1"/>
  <c r="C10" i="17"/>
  <c r="D10" i="17" s="1"/>
  <c r="E9" i="17"/>
  <c r="F9" i="17" s="1"/>
  <c r="C9" i="17"/>
  <c r="H10" i="17" l="1"/>
  <c r="H14" i="17"/>
  <c r="H11" i="17"/>
  <c r="F15" i="17"/>
  <c r="G12" i="17"/>
  <c r="G11" i="17"/>
  <c r="G14" i="17"/>
  <c r="C15" i="17"/>
  <c r="E15" i="17"/>
  <c r="G13" i="17"/>
  <c r="G10" i="17"/>
  <c r="G9" i="17"/>
  <c r="G15" i="17" l="1"/>
  <c r="D15" i="17"/>
  <c r="H9" i="17"/>
  <c r="H15" i="17" s="1"/>
</calcChain>
</file>

<file path=xl/sharedStrings.xml><?xml version="1.0" encoding="utf-8"?>
<sst xmlns="http://schemas.openxmlformats.org/spreadsheetml/2006/main" count="36" uniqueCount="21">
  <si>
    <t>DISTRIBUTED</t>
  </si>
  <si>
    <t>GMP</t>
  </si>
  <si>
    <t>VEC</t>
  </si>
  <si>
    <t>BED</t>
  </si>
  <si>
    <t xml:space="preserve">STOWE </t>
  </si>
  <si>
    <t>VPPSA</t>
  </si>
  <si>
    <t>UTILITY</t>
  </si>
  <si>
    <t>PRO RATA</t>
  </si>
  <si>
    <t>UTILITY SHARE</t>
  </si>
  <si>
    <t>WEC</t>
  </si>
  <si>
    <t xml:space="preserve">TOTAL </t>
  </si>
  <si>
    <t xml:space="preserve">CT CLASS I        RI NEW </t>
  </si>
  <si>
    <t xml:space="preserve">MA CLASS I </t>
  </si>
  <si>
    <t xml:space="preserve"> DISTRIBUTED</t>
  </si>
  <si>
    <t>TOTAL</t>
  </si>
  <si>
    <t>RYEGATE PLANT RECs</t>
  </si>
  <si>
    <t xml:space="preserve"> UTILITY SHARE</t>
  </si>
  <si>
    <t>RYEGATE RECs</t>
  </si>
  <si>
    <t>STANDARD OFFER RECs</t>
  </si>
  <si>
    <t>RYEGATE SHARE</t>
  </si>
  <si>
    <t xml:space="preserve">Q2 2015 UTILITY REC DISTRIBUTIONS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</si>
</sst>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164" formatCode="0.0000%"/>
    <numFmt numFmtId="165" formatCode="#,##0.0000"/>
    <numFmt numFmtId="166" formatCode="0.000"/>
    <numFmt numFmtId="167" formatCode="#,##0.0"/>
  </numFmts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0"/>
      <name val="Lucida Sans Unicode"/>
      <family val="2"/>
    </font>
    <font>
      <b/>
      <sz val="16"/>
      <name val="Lucida Sans Unicode"/>
      <family val="2"/>
    </font>
    <font>
      <b/>
      <sz val="10"/>
      <name val="Lucida Sans Unicode"/>
      <family val="2"/>
    </font>
    <font>
      <sz val="12"/>
      <name val="Lucida Sans Unicode"/>
      <family val="2"/>
    </font>
    <font>
      <b/>
      <sz val="24"/>
      <name val="Lucida Sans Unicode"/>
      <family val="2"/>
    </font>
    <font>
      <sz val="24"/>
      <name val="Lucida Sans Unicode"/>
      <family val="2"/>
    </font>
    <font>
      <sz val="24"/>
      <name val="Arial"/>
      <family val="2"/>
    </font>
    <font>
      <b/>
      <sz val="8"/>
      <name val="Lucida Sans Unicode"/>
      <family val="2"/>
    </font>
    <font>
      <sz val="8"/>
      <name val="Lucida Sans Unicode"/>
      <family val="2"/>
    </font>
    <font>
      <b/>
      <sz val="20"/>
      <name val="Lucida Sans Unicode"/>
      <family val="2"/>
    </font>
    <font>
      <sz val="20"/>
      <name val="Lucida Sans Unicode"/>
      <family val="2"/>
    </font>
    <font>
      <sz val="20"/>
      <name val="Arial"/>
      <family val="2"/>
    </font>
    <font>
      <sz val="9"/>
      <name val="Lucida Sans Unicode"/>
      <family val="2"/>
    </font>
    <font>
      <sz val="9"/>
      <color rgb="FFFF0000"/>
      <name val="Lucida Sans Unicode"/>
      <family val="2"/>
    </font>
    <font>
      <b/>
      <sz val="9"/>
      <name val="Lucida Sans Unicode"/>
      <family val="2"/>
    </font>
    <font>
      <b/>
      <sz val="9"/>
      <color theme="0"/>
      <name val="Lucida Sans Unicode"/>
      <family val="2"/>
    </font>
    <font>
      <b/>
      <sz val="14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46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" fillId="0" borderId="0"/>
    <xf numFmtId="0" fontId="1" fillId="0" borderId="0"/>
    <xf numFmtId="44" fontId="1" fillId="0" borderId="0" applyFont="0" applyFill="0" applyBorder="0" applyAlignment="0" applyProtection="0"/>
    <xf numFmtId="0" fontId="2" fillId="0" borderId="0"/>
  </cellStyleXfs>
  <cellXfs count="96">
    <xf numFmtId="0" fontId="0" fillId="0" borderId="0" xfId="0"/>
    <xf numFmtId="0" fontId="22" fillId="0" borderId="0" xfId="0" applyFont="1"/>
    <xf numFmtId="0" fontId="23" fillId="0" borderId="0" xfId="0" applyFont="1"/>
    <xf numFmtId="0" fontId="21" fillId="0" borderId="0" xfId="0" applyFont="1"/>
    <xf numFmtId="0" fontId="24" fillId="0" borderId="0" xfId="0" applyFont="1"/>
    <xf numFmtId="0" fontId="25" fillId="0" borderId="0" xfId="0" applyFont="1"/>
    <xf numFmtId="0" fontId="26" fillId="0" borderId="0" xfId="0" applyFont="1"/>
    <xf numFmtId="0" fontId="27" fillId="0" borderId="0" xfId="0" applyFont="1"/>
    <xf numFmtId="0" fontId="29" fillId="0" borderId="0" xfId="0" applyFont="1"/>
    <xf numFmtId="0" fontId="28" fillId="0" borderId="0" xfId="0" applyFont="1" applyBorder="1" applyAlignment="1">
      <alignment horizontal="center"/>
    </xf>
    <xf numFmtId="0" fontId="2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3" fillId="0" borderId="0" xfId="0" applyFont="1" applyFill="1" applyBorder="1"/>
    <xf numFmtId="0" fontId="23" fillId="0" borderId="0" xfId="0" applyFont="1" applyBorder="1"/>
    <xf numFmtId="2" fontId="27" fillId="0" borderId="0" xfId="0" applyNumberFormat="1" applyFont="1" applyAlignment="1">
      <alignment wrapText="1"/>
    </xf>
    <xf numFmtId="2" fontId="0" fillId="0" borderId="0" xfId="0" applyNumberFormat="1" applyAlignment="1">
      <alignment wrapText="1"/>
    </xf>
    <xf numFmtId="0" fontId="28" fillId="25" borderId="14" xfId="0" applyFont="1" applyFill="1" applyBorder="1" applyAlignment="1">
      <alignment horizontal="center"/>
    </xf>
    <xf numFmtId="0" fontId="28" fillId="25" borderId="15" xfId="0" applyFont="1" applyFill="1" applyBorder="1" applyAlignment="1">
      <alignment horizontal="center"/>
    </xf>
    <xf numFmtId="0" fontId="27" fillId="0" borderId="0" xfId="0" applyFont="1" applyAlignment="1">
      <alignment wrapText="1"/>
    </xf>
    <xf numFmtId="0" fontId="0" fillId="0" borderId="0" xfId="0" applyAlignment="1">
      <alignment wrapText="1"/>
    </xf>
    <xf numFmtId="9" fontId="21" fillId="0" borderId="0" xfId="0" applyNumberFormat="1" applyFont="1" applyAlignment="1">
      <alignment horizontal="center"/>
    </xf>
    <xf numFmtId="0" fontId="30" fillId="0" borderId="0" xfId="0" applyFont="1"/>
    <xf numFmtId="164" fontId="21" fillId="0" borderId="0" xfId="42" applyNumberFormat="1" applyFont="1" applyFill="1" applyBorder="1" applyAlignment="1">
      <alignment horizontal="center"/>
    </xf>
    <xf numFmtId="164" fontId="21" fillId="0" borderId="10" xfId="42" applyNumberFormat="1" applyFont="1" applyFill="1" applyBorder="1" applyAlignment="1">
      <alignment horizontal="center"/>
    </xf>
    <xf numFmtId="164" fontId="21" fillId="0" borderId="0" xfId="42" applyNumberFormat="1" applyFont="1" applyFill="1" applyAlignment="1">
      <alignment horizontal="center"/>
    </xf>
    <xf numFmtId="0" fontId="31" fillId="0" borderId="0" xfId="0" applyFont="1"/>
    <xf numFmtId="0" fontId="32" fillId="0" borderId="0" xfId="0" applyFont="1"/>
    <xf numFmtId="2" fontId="32" fillId="0" borderId="0" xfId="0" applyNumberFormat="1" applyFont="1" applyAlignment="1">
      <alignment wrapText="1"/>
    </xf>
    <xf numFmtId="0" fontId="32" fillId="0" borderId="0" xfId="0" applyFont="1" applyAlignment="1">
      <alignment wrapText="1"/>
    </xf>
    <xf numFmtId="1" fontId="33" fillId="0" borderId="16" xfId="0" applyNumberFormat="1" applyFont="1" applyBorder="1" applyAlignment="1">
      <alignment horizontal="center"/>
    </xf>
    <xf numFmtId="1" fontId="33" fillId="0" borderId="17" xfId="0" applyNumberFormat="1" applyFont="1" applyBorder="1" applyAlignment="1">
      <alignment horizontal="center"/>
    </xf>
    <xf numFmtId="1" fontId="34" fillId="0" borderId="17" xfId="0" applyNumberFormat="1" applyFont="1" applyBorder="1" applyAlignment="1">
      <alignment horizontal="center"/>
    </xf>
    <xf numFmtId="1" fontId="35" fillId="0" borderId="13" xfId="0" applyNumberFormat="1" applyFont="1" applyFill="1" applyBorder="1" applyAlignment="1">
      <alignment horizontal="center"/>
    </xf>
    <xf numFmtId="0" fontId="35" fillId="0" borderId="13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1" fontId="35" fillId="0" borderId="0" xfId="0" applyNumberFormat="1" applyFont="1" applyBorder="1" applyAlignment="1">
      <alignment horizontal="center"/>
    </xf>
    <xf numFmtId="0" fontId="36" fillId="24" borderId="20" xfId="0" applyFont="1" applyFill="1" applyBorder="1" applyAlignment="1">
      <alignment horizontal="center" wrapText="1"/>
    </xf>
    <xf numFmtId="0" fontId="36" fillId="24" borderId="12" xfId="0" applyFont="1" applyFill="1" applyBorder="1" applyAlignment="1">
      <alignment horizontal="center" vertical="center"/>
    </xf>
    <xf numFmtId="0" fontId="36" fillId="24" borderId="13" xfId="0" applyFont="1" applyFill="1" applyBorder="1" applyAlignment="1">
      <alignment horizontal="center" vertical="center"/>
    </xf>
    <xf numFmtId="0" fontId="36" fillId="24" borderId="21" xfId="0" applyFont="1" applyFill="1" applyBorder="1" applyAlignment="1">
      <alignment horizontal="center" vertical="center"/>
    </xf>
    <xf numFmtId="0" fontId="36" fillId="24" borderId="15" xfId="0" applyFont="1" applyFill="1" applyBorder="1" applyAlignment="1">
      <alignment horizontal="center" vertical="center"/>
    </xf>
    <xf numFmtId="0" fontId="36" fillId="24" borderId="0" xfId="0" applyFont="1" applyFill="1" applyBorder="1" applyAlignment="1">
      <alignment horizontal="center" vertical="center"/>
    </xf>
    <xf numFmtId="0" fontId="35" fillId="0" borderId="16" xfId="0" applyFont="1" applyFill="1" applyBorder="1" applyAlignment="1">
      <alignment horizontal="center" vertical="center"/>
    </xf>
    <xf numFmtId="0" fontId="35" fillId="0" borderId="17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0" fillId="0" borderId="0" xfId="0" applyFill="1" applyBorder="1"/>
    <xf numFmtId="1" fontId="34" fillId="25" borderId="15" xfId="0" applyNumberFormat="1" applyFont="1" applyFill="1" applyBorder="1" applyAlignment="1">
      <alignment horizontal="center"/>
    </xf>
    <xf numFmtId="1" fontId="34" fillId="0" borderId="18" xfId="0" applyNumberFormat="1" applyFont="1" applyBorder="1" applyAlignment="1">
      <alignment horizontal="center"/>
    </xf>
    <xf numFmtId="164" fontId="21" fillId="27" borderId="0" xfId="42" applyNumberFormat="1" applyFont="1" applyFill="1" applyAlignment="1">
      <alignment horizontal="left"/>
    </xf>
    <xf numFmtId="164" fontId="21" fillId="27" borderId="10" xfId="42" applyNumberFormat="1" applyFont="1" applyFill="1" applyBorder="1" applyAlignment="1">
      <alignment horizontal="left"/>
    </xf>
    <xf numFmtId="1" fontId="34" fillId="0" borderId="24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3" fontId="21" fillId="0" borderId="22" xfId="0" applyNumberFormat="1" applyFont="1" applyBorder="1" applyAlignment="1">
      <alignment horizontal="center"/>
    </xf>
    <xf numFmtId="0" fontId="28" fillId="26" borderId="0" xfId="0" applyFont="1" applyFill="1" applyBorder="1" applyAlignment="1">
      <alignment horizontal="center"/>
    </xf>
    <xf numFmtId="0" fontId="28" fillId="26" borderId="15" xfId="0" applyFont="1" applyFill="1" applyBorder="1" applyAlignment="1">
      <alignment horizontal="center"/>
    </xf>
    <xf numFmtId="0" fontId="20" fillId="29" borderId="0" xfId="0" applyFont="1" applyFill="1" applyBorder="1" applyAlignment="1">
      <alignment horizontal="center"/>
    </xf>
    <xf numFmtId="0" fontId="29" fillId="29" borderId="0" xfId="0" applyFont="1" applyFill="1" applyBorder="1" applyAlignment="1">
      <alignment horizontal="center"/>
    </xf>
    <xf numFmtId="1" fontId="34" fillId="29" borderId="0" xfId="0" applyNumberFormat="1" applyFont="1" applyFill="1" applyBorder="1" applyAlignment="1">
      <alignment horizontal="center"/>
    </xf>
    <xf numFmtId="1" fontId="34" fillId="29" borderId="10" xfId="0" applyNumberFormat="1" applyFont="1" applyFill="1" applyBorder="1" applyAlignment="1">
      <alignment horizontal="center"/>
    </xf>
    <xf numFmtId="0" fontId="21" fillId="0" borderId="14" xfId="0" applyFont="1" applyFill="1" applyBorder="1" applyAlignment="1">
      <alignment horizontal="center"/>
    </xf>
    <xf numFmtId="0" fontId="21" fillId="0" borderId="15" xfId="0" applyFont="1" applyFill="1" applyBorder="1" applyAlignment="1">
      <alignment horizontal="center"/>
    </xf>
    <xf numFmtId="0" fontId="21" fillId="0" borderId="16" xfId="0" applyFont="1" applyFill="1" applyBorder="1" applyAlignment="1">
      <alignment horizontal="center"/>
    </xf>
    <xf numFmtId="0" fontId="21" fillId="0" borderId="18" xfId="0" applyFont="1" applyFill="1" applyBorder="1" applyAlignment="1">
      <alignment horizontal="center"/>
    </xf>
    <xf numFmtId="1" fontId="35" fillId="0" borderId="11" xfId="0" applyNumberFormat="1" applyFont="1" applyBorder="1" applyAlignment="1">
      <alignment horizontal="center"/>
    </xf>
    <xf numFmtId="1" fontId="35" fillId="0" borderId="12" xfId="0" applyNumberFormat="1" applyFont="1" applyBorder="1" applyAlignment="1">
      <alignment horizontal="center"/>
    </xf>
    <xf numFmtId="3" fontId="35" fillId="0" borderId="23" xfId="0" applyNumberFormat="1" applyFont="1" applyFill="1" applyBorder="1" applyAlignment="1">
      <alignment horizontal="center"/>
    </xf>
    <xf numFmtId="165" fontId="35" fillId="0" borderId="0" xfId="0" applyNumberFormat="1" applyFont="1" applyFill="1" applyBorder="1" applyAlignment="1">
      <alignment horizontal="center"/>
    </xf>
    <xf numFmtId="3" fontId="35" fillId="0" borderId="0" xfId="0" applyNumberFormat="1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 vertical="center"/>
    </xf>
    <xf numFmtId="9" fontId="23" fillId="0" borderId="22" xfId="0" applyNumberFormat="1" applyFont="1" applyFill="1" applyBorder="1" applyAlignment="1">
      <alignment horizontal="center"/>
    </xf>
    <xf numFmtId="167" fontId="21" fillId="0" borderId="17" xfId="0" applyNumberFormat="1" applyFont="1" applyFill="1" applyBorder="1" applyAlignment="1">
      <alignment horizontal="center"/>
    </xf>
    <xf numFmtId="9" fontId="23" fillId="28" borderId="12" xfId="0" applyNumberFormat="1" applyFont="1" applyFill="1" applyBorder="1" applyAlignment="1">
      <alignment horizontal="center"/>
    </xf>
    <xf numFmtId="0" fontId="23" fillId="28" borderId="17" xfId="0" applyFont="1" applyFill="1" applyBorder="1" applyAlignment="1">
      <alignment horizontal="center"/>
    </xf>
    <xf numFmtId="167" fontId="35" fillId="28" borderId="23" xfId="0" applyNumberFormat="1" applyFont="1" applyFill="1" applyBorder="1" applyAlignment="1">
      <alignment horizontal="center"/>
    </xf>
    <xf numFmtId="9" fontId="23" fillId="28" borderId="11" xfId="0" applyNumberFormat="1" applyFont="1" applyFill="1" applyBorder="1" applyAlignment="1">
      <alignment horizontal="center"/>
    </xf>
    <xf numFmtId="0" fontId="23" fillId="28" borderId="16" xfId="0" applyFont="1" applyFill="1" applyBorder="1" applyAlignment="1">
      <alignment horizontal="center"/>
    </xf>
    <xf numFmtId="3" fontId="21" fillId="0" borderId="18" xfId="0" applyNumberFormat="1" applyFont="1" applyFill="1" applyBorder="1" applyAlignment="1">
      <alignment horizontal="center"/>
    </xf>
    <xf numFmtId="9" fontId="23" fillId="0" borderId="20" xfId="0" applyNumberFormat="1" applyFont="1" applyFill="1" applyBorder="1" applyAlignment="1">
      <alignment horizontal="center"/>
    </xf>
    <xf numFmtId="166" fontId="33" fillId="25" borderId="14" xfId="0" applyNumberFormat="1" applyFont="1" applyFill="1" applyBorder="1" applyAlignment="1">
      <alignment horizontal="center"/>
    </xf>
    <xf numFmtId="166" fontId="33" fillId="25" borderId="19" xfId="0" applyNumberFormat="1" applyFont="1" applyFill="1" applyBorder="1" applyAlignment="1">
      <alignment horizontal="center"/>
    </xf>
    <xf numFmtId="9" fontId="23" fillId="30" borderId="20" xfId="0" applyNumberFormat="1" applyFont="1" applyFill="1" applyBorder="1" applyAlignment="1">
      <alignment horizontal="center"/>
    </xf>
    <xf numFmtId="0" fontId="23" fillId="30" borderId="22" xfId="0" applyFont="1" applyFill="1" applyBorder="1" applyAlignment="1">
      <alignment horizontal="center"/>
    </xf>
    <xf numFmtId="3" fontId="35" fillId="30" borderId="23" xfId="0" applyNumberFormat="1" applyFont="1" applyFill="1" applyBorder="1" applyAlignment="1">
      <alignment horizontal="center"/>
    </xf>
    <xf numFmtId="2" fontId="21" fillId="0" borderId="25" xfId="0" applyNumberFormat="1" applyFont="1" applyFill="1" applyBorder="1" applyAlignment="1">
      <alignment horizontal="right"/>
    </xf>
    <xf numFmtId="1" fontId="21" fillId="0" borderId="0" xfId="0" applyNumberFormat="1" applyFont="1" applyFill="1" applyBorder="1" applyAlignment="1">
      <alignment horizontal="right"/>
    </xf>
    <xf numFmtId="2" fontId="21" fillId="0" borderId="26" xfId="0" applyNumberFormat="1" applyFont="1" applyFill="1" applyBorder="1" applyAlignment="1">
      <alignment horizontal="right"/>
    </xf>
    <xf numFmtId="2" fontId="21" fillId="0" borderId="27" xfId="0" applyNumberFormat="1" applyFont="1" applyFill="1" applyBorder="1" applyAlignment="1">
      <alignment horizontal="right"/>
    </xf>
    <xf numFmtId="1" fontId="21" fillId="0" borderId="28" xfId="0" applyNumberFormat="1" applyFont="1" applyFill="1" applyBorder="1" applyAlignment="1">
      <alignment horizontal="right"/>
    </xf>
    <xf numFmtId="167" fontId="21" fillId="0" borderId="29" xfId="0" applyNumberFormat="1" applyFont="1" applyFill="1" applyBorder="1" applyAlignment="1">
      <alignment horizontal="center"/>
    </xf>
    <xf numFmtId="1" fontId="21" fillId="0" borderId="17" xfId="0" applyNumberFormat="1" applyFont="1" applyFill="1" applyBorder="1" applyAlignment="1">
      <alignment horizontal="right"/>
    </xf>
    <xf numFmtId="0" fontId="37" fillId="0" borderId="0" xfId="0" applyFont="1"/>
    <xf numFmtId="166" fontId="33" fillId="26" borderId="0" xfId="0" applyNumberFormat="1" applyFont="1" applyFill="1" applyBorder="1" applyAlignment="1">
      <alignment horizontal="center"/>
    </xf>
    <xf numFmtId="166" fontId="33" fillId="26" borderId="19" xfId="0" applyNumberFormat="1" applyFont="1" applyFill="1" applyBorder="1" applyAlignment="1">
      <alignment horizontal="center"/>
    </xf>
    <xf numFmtId="1" fontId="33" fillId="29" borderId="0" xfId="0" applyNumberFormat="1" applyFont="1" applyFill="1" applyBorder="1" applyAlignment="1">
      <alignment horizontal="center"/>
    </xf>
    <xf numFmtId="1" fontId="33" fillId="29" borderId="10" xfId="0" applyNumberFormat="1" applyFont="1" applyFill="1" applyBorder="1" applyAlignment="1">
      <alignment horizontal="center"/>
    </xf>
  </cellXfs>
  <cellStyles count="4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urrency 2" xfId="44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2"/>
    <cellStyle name="Normal 3" xfId="43"/>
    <cellStyle name="Normal 4" xfId="45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abSelected="1" zoomScaleNormal="100" workbookViewId="0">
      <selection activeCell="H30" sqref="H30"/>
    </sheetView>
  </sheetViews>
  <sheetFormatPr defaultRowHeight="12.75" x14ac:dyDescent="0.2"/>
  <cols>
    <col min="1" max="1" width="10.85546875" customWidth="1"/>
    <col min="2" max="2" width="15" customWidth="1"/>
    <col min="3" max="7" width="14.42578125" customWidth="1"/>
    <col min="8" max="8" width="17.85546875" customWidth="1"/>
    <col min="9" max="9" width="14.42578125" style="15" customWidth="1"/>
    <col min="10" max="10" width="25.5703125" style="15" customWidth="1"/>
    <col min="11" max="11" width="26.140625" style="19" customWidth="1"/>
  </cols>
  <sheetData>
    <row r="1" spans="1:11" s="7" customFormat="1" ht="42.6" customHeight="1" x14ac:dyDescent="0.4">
      <c r="A1" s="5" t="s">
        <v>20</v>
      </c>
      <c r="B1" s="5"/>
      <c r="C1" s="5"/>
      <c r="D1" s="5"/>
      <c r="E1" s="6"/>
      <c r="F1" s="6"/>
      <c r="I1" s="14"/>
      <c r="J1" s="14"/>
      <c r="K1" s="18"/>
    </row>
    <row r="2" spans="1:11" s="26" customFormat="1" ht="24.95" customHeight="1" x14ac:dyDescent="0.4">
      <c r="A2" s="21" t="s">
        <v>18</v>
      </c>
      <c r="B2" s="21"/>
      <c r="C2" s="25"/>
      <c r="D2" s="21"/>
      <c r="E2" s="25"/>
      <c r="F2" s="25"/>
      <c r="I2" s="27"/>
      <c r="J2" s="27"/>
      <c r="K2" s="28"/>
    </row>
    <row r="3" spans="1:11" ht="13.15" customHeight="1" x14ac:dyDescent="0.25">
      <c r="A3" s="1"/>
      <c r="B3" s="1"/>
      <c r="C3" s="1"/>
      <c r="D3" s="1"/>
      <c r="E3" s="3"/>
      <c r="F3" s="4"/>
      <c r="I3" s="19"/>
      <c r="J3"/>
      <c r="K3"/>
    </row>
    <row r="4" spans="1:11" ht="13.15" customHeight="1" thickBot="1" x14ac:dyDescent="0.3">
      <c r="A4" s="1"/>
      <c r="B4" s="1"/>
      <c r="C4" s="1"/>
      <c r="D4" s="1"/>
      <c r="E4" s="3"/>
      <c r="F4" s="4"/>
      <c r="I4" s="19"/>
      <c r="J4"/>
      <c r="K4"/>
    </row>
    <row r="5" spans="1:11" ht="27" x14ac:dyDescent="0.25">
      <c r="A5" s="8"/>
      <c r="B5" s="8"/>
      <c r="C5" s="36" t="s">
        <v>11</v>
      </c>
      <c r="D5" s="36" t="s">
        <v>11</v>
      </c>
      <c r="E5" s="37" t="s">
        <v>12</v>
      </c>
      <c r="F5" s="38" t="s">
        <v>12</v>
      </c>
      <c r="G5" s="44" t="s">
        <v>10</v>
      </c>
      <c r="H5" s="45" t="s">
        <v>10</v>
      </c>
      <c r="I5" s="19"/>
      <c r="J5"/>
      <c r="K5"/>
    </row>
    <row r="6" spans="1:11" ht="14.25" thickBot="1" x14ac:dyDescent="0.3">
      <c r="A6" s="8"/>
      <c r="B6" s="9" t="s">
        <v>6</v>
      </c>
      <c r="C6" s="39" t="s">
        <v>8</v>
      </c>
      <c r="D6" s="40" t="s">
        <v>0</v>
      </c>
      <c r="E6" s="41" t="s">
        <v>8</v>
      </c>
      <c r="F6" s="40" t="s">
        <v>0</v>
      </c>
      <c r="G6" s="42" t="s">
        <v>8</v>
      </c>
      <c r="H6" s="43" t="s">
        <v>13</v>
      </c>
      <c r="I6" s="19"/>
      <c r="J6"/>
      <c r="K6"/>
    </row>
    <row r="7" spans="1:11" ht="13.5" x14ac:dyDescent="0.25">
      <c r="A7" s="10"/>
      <c r="B7" s="9" t="s">
        <v>7</v>
      </c>
      <c r="C7" s="64">
        <v>3161</v>
      </c>
      <c r="D7" s="32"/>
      <c r="E7" s="65">
        <v>18308</v>
      </c>
      <c r="F7" s="33"/>
      <c r="G7" s="34"/>
      <c r="H7" s="35"/>
      <c r="I7" s="19"/>
      <c r="J7"/>
      <c r="K7"/>
    </row>
    <row r="8" spans="1:11" ht="13.5" x14ac:dyDescent="0.25">
      <c r="A8" s="10"/>
      <c r="B8" s="11"/>
      <c r="C8" s="16"/>
      <c r="D8" s="17"/>
      <c r="E8" s="54"/>
      <c r="F8" s="55"/>
      <c r="G8" s="56"/>
      <c r="H8" s="57"/>
      <c r="I8" s="19"/>
      <c r="J8"/>
      <c r="K8"/>
    </row>
    <row r="9" spans="1:11" ht="13.5" x14ac:dyDescent="0.25">
      <c r="A9" s="2" t="s">
        <v>1</v>
      </c>
      <c r="B9" s="22">
        <v>0.78123799999999999</v>
      </c>
      <c r="C9" s="79">
        <f t="shared" ref="C9:C14" si="0">$C$7*B9</f>
        <v>2469.4933179999998</v>
      </c>
      <c r="D9" s="47">
        <v>2470</v>
      </c>
      <c r="E9" s="92">
        <f t="shared" ref="E9:E14" si="1">$E$7*B9</f>
        <v>14302.905304</v>
      </c>
      <c r="F9" s="47">
        <f>E9</f>
        <v>14302.905304</v>
      </c>
      <c r="G9" s="94">
        <f t="shared" ref="G9:H14" si="2">C9+E9</f>
        <v>16772.398622000001</v>
      </c>
      <c r="H9" s="58">
        <f t="shared" si="2"/>
        <v>16772.905304</v>
      </c>
      <c r="I9" s="19"/>
      <c r="J9"/>
      <c r="K9"/>
    </row>
    <row r="10" spans="1:11" ht="13.5" x14ac:dyDescent="0.25">
      <c r="A10" s="2" t="s">
        <v>2</v>
      </c>
      <c r="B10" s="22">
        <v>7.9615000000000005E-2</v>
      </c>
      <c r="C10" s="79">
        <f t="shared" si="0"/>
        <v>251.66301500000003</v>
      </c>
      <c r="D10" s="47">
        <f>C10</f>
        <v>251.66301500000003</v>
      </c>
      <c r="E10" s="92">
        <f t="shared" si="1"/>
        <v>1457.5914200000002</v>
      </c>
      <c r="F10" s="47">
        <f t="shared" ref="F10:F14" si="3">E10</f>
        <v>1457.5914200000002</v>
      </c>
      <c r="G10" s="94">
        <f t="shared" si="2"/>
        <v>1709.2544350000003</v>
      </c>
      <c r="H10" s="58">
        <f t="shared" si="2"/>
        <v>1709.2544350000003</v>
      </c>
      <c r="I10" s="19"/>
      <c r="J10"/>
      <c r="K10"/>
    </row>
    <row r="11" spans="1:11" ht="13.5" x14ac:dyDescent="0.25">
      <c r="A11" s="12" t="s">
        <v>5</v>
      </c>
      <c r="B11" s="22">
        <v>6.4367999999999995E-2</v>
      </c>
      <c r="C11" s="79">
        <f t="shared" si="0"/>
        <v>203.46724799999998</v>
      </c>
      <c r="D11" s="47">
        <f t="shared" ref="D11:D14" si="4">TRUNC(C11,0)</f>
        <v>203</v>
      </c>
      <c r="E11" s="92">
        <f t="shared" si="1"/>
        <v>1178.4493439999999</v>
      </c>
      <c r="F11" s="47">
        <f t="shared" si="3"/>
        <v>1178.4493439999999</v>
      </c>
      <c r="G11" s="94">
        <f t="shared" si="2"/>
        <v>1381.9165919999998</v>
      </c>
      <c r="H11" s="58">
        <f t="shared" si="2"/>
        <v>1381.4493439999999</v>
      </c>
      <c r="I11" s="19"/>
      <c r="J11"/>
      <c r="K11"/>
    </row>
    <row r="12" spans="1:11" ht="13.5" x14ac:dyDescent="0.25">
      <c r="A12" s="2" t="s">
        <v>3</v>
      </c>
      <c r="B12" s="22">
        <v>6.1510000000000002E-2</v>
      </c>
      <c r="C12" s="79">
        <f t="shared" si="0"/>
        <v>194.43311</v>
      </c>
      <c r="D12" s="47">
        <f t="shared" si="4"/>
        <v>194</v>
      </c>
      <c r="E12" s="92">
        <f t="shared" si="1"/>
        <v>1126.12508</v>
      </c>
      <c r="F12" s="47">
        <f t="shared" si="3"/>
        <v>1126.12508</v>
      </c>
      <c r="G12" s="94">
        <f t="shared" si="2"/>
        <v>1320.55819</v>
      </c>
      <c r="H12" s="58">
        <f t="shared" si="2"/>
        <v>1320.12508</v>
      </c>
      <c r="I12" s="19"/>
      <c r="J12"/>
      <c r="K12"/>
    </row>
    <row r="13" spans="1:11" ht="13.5" x14ac:dyDescent="0.25">
      <c r="A13" s="13" t="s">
        <v>4</v>
      </c>
      <c r="B13" s="22">
        <v>1.3269E-2</v>
      </c>
      <c r="C13" s="79">
        <f t="shared" si="0"/>
        <v>41.943308999999999</v>
      </c>
      <c r="D13" s="47">
        <f>C13</f>
        <v>41.943308999999999</v>
      </c>
      <c r="E13" s="92">
        <f t="shared" si="1"/>
        <v>242.92885199999998</v>
      </c>
      <c r="F13" s="47">
        <f t="shared" si="3"/>
        <v>242.92885199999998</v>
      </c>
      <c r="G13" s="94">
        <f t="shared" si="2"/>
        <v>284.87216100000001</v>
      </c>
      <c r="H13" s="58">
        <f t="shared" si="2"/>
        <v>284.87216100000001</v>
      </c>
      <c r="I13" s="19"/>
      <c r="J13"/>
      <c r="K13"/>
    </row>
    <row r="14" spans="1:11" ht="14.25" thickBot="1" x14ac:dyDescent="0.3">
      <c r="A14" s="13" t="s">
        <v>9</v>
      </c>
      <c r="B14" s="23">
        <v>0</v>
      </c>
      <c r="C14" s="80">
        <f t="shared" si="0"/>
        <v>0</v>
      </c>
      <c r="D14" s="47">
        <f t="shared" si="4"/>
        <v>0</v>
      </c>
      <c r="E14" s="93">
        <f t="shared" si="1"/>
        <v>0</v>
      </c>
      <c r="F14" s="47">
        <f t="shared" si="3"/>
        <v>0</v>
      </c>
      <c r="G14" s="95">
        <f t="shared" si="2"/>
        <v>0</v>
      </c>
      <c r="H14" s="59">
        <f t="shared" si="2"/>
        <v>0</v>
      </c>
      <c r="I14" s="19"/>
      <c r="J14"/>
      <c r="K14"/>
    </row>
    <row r="15" spans="1:11" ht="15" thickTop="1" thickBot="1" x14ac:dyDescent="0.3">
      <c r="B15" s="20">
        <f t="shared" ref="B15:H15" si="5">SUM(B9:B14)</f>
        <v>0.99999999999999989</v>
      </c>
      <c r="C15" s="29">
        <f t="shared" si="5"/>
        <v>3161</v>
      </c>
      <c r="D15" s="48">
        <f t="shared" si="5"/>
        <v>3160.6063240000003</v>
      </c>
      <c r="E15" s="30">
        <f t="shared" si="5"/>
        <v>18308.000000000004</v>
      </c>
      <c r="F15" s="51">
        <f t="shared" si="5"/>
        <v>18308.000000000004</v>
      </c>
      <c r="G15" s="30">
        <f t="shared" si="5"/>
        <v>21469</v>
      </c>
      <c r="H15" s="31">
        <f t="shared" si="5"/>
        <v>21468.606324</v>
      </c>
      <c r="I15" s="19"/>
      <c r="J15"/>
      <c r="K15"/>
    </row>
    <row r="16" spans="1:11" x14ac:dyDescent="0.2">
      <c r="I16" s="19"/>
      <c r="J16"/>
      <c r="K16"/>
    </row>
    <row r="17" spans="1:11" x14ac:dyDescent="0.2">
      <c r="I17" s="19"/>
      <c r="J17"/>
      <c r="K17"/>
    </row>
    <row r="18" spans="1:11" ht="30" x14ac:dyDescent="0.4">
      <c r="A18" s="5" t="s">
        <v>20</v>
      </c>
      <c r="B18" s="5"/>
      <c r="C18" s="5"/>
      <c r="D18" s="5"/>
      <c r="E18" s="6"/>
      <c r="F18" s="6"/>
      <c r="G18" s="14"/>
      <c r="H18" s="14"/>
      <c r="I18" s="19"/>
      <c r="J18"/>
      <c r="K18"/>
    </row>
    <row r="19" spans="1:11" ht="27" x14ac:dyDescent="0.4">
      <c r="A19" s="21" t="s">
        <v>15</v>
      </c>
      <c r="B19" s="21"/>
      <c r="C19" s="25"/>
      <c r="D19" s="25"/>
      <c r="E19" s="26"/>
      <c r="F19" s="26"/>
      <c r="G19" s="27"/>
      <c r="H19" s="27"/>
      <c r="I19" s="19"/>
    </row>
    <row r="20" spans="1:11" ht="19.5" x14ac:dyDescent="0.25">
      <c r="A20" s="1"/>
      <c r="B20" s="1"/>
      <c r="C20" s="3"/>
      <c r="D20" s="4"/>
      <c r="G20" s="15"/>
      <c r="H20" s="19"/>
      <c r="J20" s="19"/>
      <c r="K20"/>
    </row>
    <row r="21" spans="1:11" ht="20.25" thickBot="1" x14ac:dyDescent="0.3">
      <c r="A21" s="1"/>
      <c r="B21" s="1"/>
      <c r="C21" s="3"/>
      <c r="D21" s="4"/>
      <c r="G21" s="15"/>
      <c r="H21" s="19"/>
      <c r="J21" s="19"/>
      <c r="K21"/>
    </row>
    <row r="22" spans="1:11" ht="13.5" x14ac:dyDescent="0.2">
      <c r="A22" s="69"/>
      <c r="B22" s="69"/>
      <c r="C22" s="78" t="s">
        <v>14</v>
      </c>
      <c r="D22" s="72">
        <v>0.1</v>
      </c>
      <c r="E22" s="81">
        <v>0.1</v>
      </c>
      <c r="F22" s="75">
        <v>0.9</v>
      </c>
      <c r="G22" s="81">
        <v>0.9</v>
      </c>
      <c r="H22" s="19"/>
      <c r="J22" s="19"/>
      <c r="K22"/>
    </row>
    <row r="23" spans="1:11" ht="14.25" thickBot="1" x14ac:dyDescent="0.25">
      <c r="A23" s="69"/>
      <c r="B23" s="69"/>
      <c r="C23" s="70" t="s">
        <v>17</v>
      </c>
      <c r="D23" s="73" t="s">
        <v>16</v>
      </c>
      <c r="E23" s="82" t="s">
        <v>0</v>
      </c>
      <c r="F23" s="76" t="s">
        <v>19</v>
      </c>
      <c r="G23" s="82" t="s">
        <v>0</v>
      </c>
      <c r="H23" s="19"/>
      <c r="J23" s="19"/>
      <c r="K23"/>
    </row>
    <row r="24" spans="1:11" ht="14.25" thickBot="1" x14ac:dyDescent="0.3">
      <c r="A24" s="67"/>
      <c r="B24" s="68"/>
      <c r="C24" s="66">
        <v>30859</v>
      </c>
      <c r="D24" s="74">
        <f>C24*10%</f>
        <v>3085.9</v>
      </c>
      <c r="E24" s="83">
        <f>E31</f>
        <v>3086</v>
      </c>
      <c r="F24" s="74">
        <f>C24*90%</f>
        <v>27773.100000000002</v>
      </c>
      <c r="G24" s="83">
        <f>C24-E31</f>
        <v>27773</v>
      </c>
      <c r="H24" s="19"/>
      <c r="J24" s="19"/>
      <c r="K24"/>
    </row>
    <row r="25" spans="1:11" x14ac:dyDescent="0.2">
      <c r="A25" s="2" t="s">
        <v>1</v>
      </c>
      <c r="B25" s="24">
        <v>0.82151399999999997</v>
      </c>
      <c r="C25" s="49"/>
      <c r="D25" s="84">
        <v>2535.1100526</v>
      </c>
      <c r="E25" s="85">
        <f>ROUND(D25,0)</f>
        <v>2535</v>
      </c>
      <c r="F25" s="60"/>
      <c r="G25" s="61"/>
      <c r="H25" s="19"/>
      <c r="J25" s="19"/>
      <c r="K25"/>
    </row>
    <row r="26" spans="1:11" x14ac:dyDescent="0.2">
      <c r="A26" s="2" t="s">
        <v>2</v>
      </c>
      <c r="B26" s="24">
        <v>8.3719000000000002E-2</v>
      </c>
      <c r="C26" s="49"/>
      <c r="D26" s="86">
        <v>258.34846210000001</v>
      </c>
      <c r="E26" s="85">
        <f t="shared" ref="E26:E30" si="6">ROUND(D26,0)</f>
        <v>258</v>
      </c>
      <c r="F26" s="60"/>
      <c r="G26" s="61"/>
      <c r="H26" s="19"/>
      <c r="J26" s="19"/>
      <c r="K26"/>
    </row>
    <row r="27" spans="1:11" x14ac:dyDescent="0.2">
      <c r="A27" s="12" t="s">
        <v>5</v>
      </c>
      <c r="B27" s="24">
        <v>6.7686999999999997E-2</v>
      </c>
      <c r="C27" s="49"/>
      <c r="D27" s="86">
        <v>208.87531329999999</v>
      </c>
      <c r="E27" s="85">
        <f t="shared" si="6"/>
        <v>209</v>
      </c>
      <c r="F27" s="60"/>
      <c r="G27" s="61"/>
      <c r="H27" s="19"/>
      <c r="J27" s="19"/>
      <c r="K27"/>
    </row>
    <row r="28" spans="1:11" x14ac:dyDescent="0.2">
      <c r="A28" s="2" t="s">
        <v>3</v>
      </c>
      <c r="B28" s="24">
        <v>0</v>
      </c>
      <c r="C28" s="49"/>
      <c r="D28" s="86">
        <v>0</v>
      </c>
      <c r="E28" s="85">
        <f t="shared" si="6"/>
        <v>0</v>
      </c>
      <c r="F28" s="60"/>
      <c r="G28" s="61"/>
      <c r="H28" s="19"/>
      <c r="J28" s="19"/>
      <c r="K28"/>
    </row>
    <row r="29" spans="1:11" x14ac:dyDescent="0.2">
      <c r="A29" s="13" t="s">
        <v>4</v>
      </c>
      <c r="B29" s="24">
        <v>1.3953E-2</v>
      </c>
      <c r="C29" s="49"/>
      <c r="D29" s="86">
        <v>43.057562699999998</v>
      </c>
      <c r="E29" s="85">
        <f t="shared" si="6"/>
        <v>43</v>
      </c>
      <c r="F29" s="60"/>
      <c r="G29" s="61"/>
      <c r="H29" s="19"/>
      <c r="J29" s="19"/>
      <c r="K29"/>
    </row>
    <row r="30" spans="1:11" ht="13.5" thickBot="1" x14ac:dyDescent="0.25">
      <c r="A30" s="13" t="s">
        <v>9</v>
      </c>
      <c r="B30" s="23">
        <v>1.3127E-2</v>
      </c>
      <c r="C30" s="50"/>
      <c r="D30" s="87">
        <v>40.508609300000003</v>
      </c>
      <c r="E30" s="88">
        <f t="shared" si="6"/>
        <v>41</v>
      </c>
      <c r="F30" s="62"/>
      <c r="G30" s="63"/>
      <c r="H30" s="19"/>
      <c r="J30" s="19"/>
      <c r="K30"/>
    </row>
    <row r="31" spans="1:11" ht="14.25" thickTop="1" thickBot="1" x14ac:dyDescent="0.25">
      <c r="B31" s="20">
        <f>SUM(B25:B30)</f>
        <v>1</v>
      </c>
      <c r="C31" s="53"/>
      <c r="D31" s="89">
        <v>3085.8999999999996</v>
      </c>
      <c r="E31" s="90">
        <f>SUM(E25:E30)</f>
        <v>3086</v>
      </c>
      <c r="F31" s="71"/>
      <c r="G31" s="77"/>
      <c r="H31" s="19"/>
      <c r="J31" s="19"/>
      <c r="K31"/>
    </row>
    <row r="32" spans="1:11" x14ac:dyDescent="0.2">
      <c r="A32" s="46"/>
      <c r="B32" s="46"/>
      <c r="G32" s="15"/>
      <c r="H32" s="19"/>
      <c r="J32" s="19"/>
      <c r="K32"/>
    </row>
    <row r="33" spans="2:9" ht="18" x14ac:dyDescent="0.25">
      <c r="B33" s="91"/>
      <c r="G33" s="52"/>
      <c r="H33" s="52"/>
      <c r="I33" s="19"/>
    </row>
  </sheetData>
  <pageMargins left="0.75" right="0.75" top="1" bottom="1" header="0.5" footer="0.5"/>
  <pageSetup scale="9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APRIL - JUNE 2015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Veppi</dc:creator>
  <cp:lastModifiedBy>Lauren</cp:lastModifiedBy>
  <cp:lastPrinted>2016-01-25T19:46:34Z</cp:lastPrinted>
  <dcterms:created xsi:type="dcterms:W3CDTF">2012-01-18T20:04:48Z</dcterms:created>
  <dcterms:modified xsi:type="dcterms:W3CDTF">2016-01-25T20:38:02Z</dcterms:modified>
</cp:coreProperties>
</file>