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" yWindow="48" windowWidth="15576" windowHeight="10500" firstSheet="1" activeTab="1"/>
  </bookViews>
  <sheets>
    <sheet name="OCT 2012" sheetId="1" r:id="rId1"/>
    <sheet name="SPEED" sheetId="3" r:id="rId2"/>
    <sheet name="RYEGATE" sheetId="6" r:id="rId3"/>
    <sheet name="PRO RATA" sheetId="8" r:id="rId4"/>
    <sheet name="CLASS SUMMARY" sheetId="9" r:id="rId5"/>
    <sheet name="BANK" sheetId="10" r:id="rId6"/>
  </sheets>
  <calcPr calcId="145621"/>
</workbook>
</file>

<file path=xl/calcChain.xml><?xml version="1.0" encoding="utf-8"?>
<calcChain xmlns="http://schemas.openxmlformats.org/spreadsheetml/2006/main">
  <c r="D16" i="6" l="1"/>
  <c r="E8" i="6"/>
  <c r="D24" i="6" l="1"/>
  <c r="C24" i="6" l="1"/>
  <c r="I8" i="3" l="1"/>
  <c r="H10" i="3"/>
  <c r="G16" i="3" l="1"/>
  <c r="G8" i="3"/>
  <c r="D50" i="9"/>
  <c r="D46" i="9"/>
  <c r="D42" i="9"/>
  <c r="D38" i="9"/>
  <c r="D34" i="9"/>
  <c r="D30" i="9"/>
  <c r="D26" i="9"/>
  <c r="D22" i="9"/>
  <c r="D51" i="9" s="1"/>
  <c r="D16" i="9"/>
  <c r="D15" i="9"/>
  <c r="D11" i="9"/>
  <c r="D7" i="9"/>
  <c r="H17" i="1" l="1"/>
  <c r="H16" i="1" l="1"/>
  <c r="H15" i="1"/>
  <c r="H14" i="1"/>
  <c r="H13" i="1"/>
  <c r="H12" i="1"/>
  <c r="H11" i="1"/>
  <c r="G16" i="1"/>
  <c r="C16" i="1"/>
  <c r="G15" i="1"/>
  <c r="G14" i="1"/>
  <c r="G13" i="1"/>
  <c r="G12" i="1"/>
  <c r="G11" i="1"/>
  <c r="H15" i="3"/>
  <c r="H14" i="3"/>
  <c r="H13" i="3"/>
  <c r="H12" i="3"/>
  <c r="H11" i="3"/>
  <c r="H16" i="3" l="1"/>
  <c r="C11" i="6"/>
  <c r="C12" i="6"/>
  <c r="C13" i="6"/>
  <c r="C14" i="6"/>
  <c r="C15" i="6"/>
  <c r="C10" i="6"/>
  <c r="H8" i="3"/>
  <c r="F16" i="3"/>
  <c r="D16" i="3"/>
  <c r="H9" i="1"/>
  <c r="C16" i="6" l="1"/>
  <c r="F17" i="1"/>
  <c r="D17" i="1"/>
  <c r="E11" i="3" l="1"/>
  <c r="E12" i="3"/>
  <c r="E13" i="3"/>
  <c r="E14" i="3"/>
  <c r="E15" i="3"/>
  <c r="E10" i="3"/>
  <c r="C11" i="3"/>
  <c r="C12" i="3"/>
  <c r="G12" i="3" s="1"/>
  <c r="C13" i="3"/>
  <c r="G13" i="3" s="1"/>
  <c r="C14" i="3"/>
  <c r="C15" i="3"/>
  <c r="C10" i="3"/>
  <c r="G10" i="3" s="1"/>
  <c r="G9" i="1"/>
  <c r="G15" i="3" l="1"/>
  <c r="G11" i="3"/>
  <c r="G14" i="3"/>
  <c r="E16" i="3"/>
  <c r="C16" i="3"/>
  <c r="E12" i="1"/>
  <c r="E13" i="1"/>
  <c r="E14" i="1"/>
  <c r="E15" i="1"/>
  <c r="E16" i="1"/>
  <c r="E11" i="1"/>
  <c r="C12" i="1"/>
  <c r="C13" i="1"/>
  <c r="C14" i="1"/>
  <c r="C15" i="1"/>
  <c r="C11" i="1"/>
  <c r="C17" i="1" l="1"/>
  <c r="E17" i="1"/>
  <c r="F27" i="8"/>
  <c r="C27" i="8"/>
  <c r="F12" i="8"/>
  <c r="C12" i="8"/>
  <c r="B16" i="6" l="1"/>
  <c r="B16" i="3"/>
  <c r="B17" i="1"/>
</calcChain>
</file>

<file path=xl/sharedStrings.xml><?xml version="1.0" encoding="utf-8"?>
<sst xmlns="http://schemas.openxmlformats.org/spreadsheetml/2006/main" count="179" uniqueCount="78">
  <si>
    <t>DISTRIBUTED</t>
  </si>
  <si>
    <t>GMP</t>
  </si>
  <si>
    <t>VEC</t>
  </si>
  <si>
    <t>BED</t>
  </si>
  <si>
    <t xml:space="preserve">STOWE </t>
  </si>
  <si>
    <t>VPPSA</t>
  </si>
  <si>
    <t>RECs DISTRIBUTED</t>
  </si>
  <si>
    <t>SPEED STANDARD OFFER PROJECTS</t>
  </si>
  <si>
    <t>UTILITY</t>
  </si>
  <si>
    <t>CT CLASS I RECs</t>
  </si>
  <si>
    <t>MA CLASS I RECs</t>
  </si>
  <si>
    <t>PRO RATA</t>
  </si>
  <si>
    <t>UTILITY SHARE</t>
  </si>
  <si>
    <t xml:space="preserve">Q4 2012 REC GENERATION &amp; DISTRIBUTION </t>
  </si>
  <si>
    <t>WEC</t>
  </si>
  <si>
    <t>RECs REMOVED FROM BANK FOR Q4 2012</t>
  </si>
  <si>
    <t>DISTRIBUTION</t>
  </si>
  <si>
    <t>OCTOBER</t>
  </si>
  <si>
    <t>HYDE PARK</t>
  </si>
  <si>
    <t>JOHNSON</t>
  </si>
  <si>
    <t>LUDLOW</t>
  </si>
  <si>
    <t>LYNDONDVILLE</t>
  </si>
  <si>
    <t>HARDWICK</t>
  </si>
  <si>
    <t>JACKSONVILLE</t>
  </si>
  <si>
    <t>MORRISVILLE</t>
  </si>
  <si>
    <t>NORTHFIELD</t>
  </si>
  <si>
    <t>BARTON</t>
  </si>
  <si>
    <t>ENOSBURG</t>
  </si>
  <si>
    <t>ORLEANS</t>
  </si>
  <si>
    <t>SWANTON</t>
  </si>
  <si>
    <t>TOTAL Q4 2012</t>
  </si>
  <si>
    <t xml:space="preserve">TOTAL Q4 2012 </t>
  </si>
  <si>
    <t xml:space="preserve">Q1 2013 PRO RATA </t>
  </si>
  <si>
    <t>STANDARD OFFER</t>
  </si>
  <si>
    <t>RYEGATE</t>
  </si>
  <si>
    <t xml:space="preserve">VPPSA </t>
  </si>
  <si>
    <t xml:space="preserve">SPEED STANDARD OFFER </t>
  </si>
  <si>
    <t xml:space="preserve">CT CLASS I </t>
  </si>
  <si>
    <t xml:space="preserve">MA CLASS I </t>
  </si>
  <si>
    <t>CT CLASS II</t>
  </si>
  <si>
    <t xml:space="preserve">CT CLASS II </t>
  </si>
  <si>
    <t>Q1 2013 REC CLASS SUMMARY</t>
  </si>
  <si>
    <t>CT CLASS I</t>
  </si>
  <si>
    <t xml:space="preserve"> Jan 2013</t>
  </si>
  <si>
    <t xml:space="preserve"> Feb 2013</t>
  </si>
  <si>
    <t xml:space="preserve"> Mar 2013</t>
  </si>
  <si>
    <t>MA CLASS I</t>
  </si>
  <si>
    <t>Ryegate</t>
  </si>
  <si>
    <t>BCH Landfill</t>
  </si>
  <si>
    <t>North Hartland</t>
  </si>
  <si>
    <t xml:space="preserve">West Charleston </t>
  </si>
  <si>
    <t xml:space="preserve">Advance Transit </t>
  </si>
  <si>
    <t xml:space="preserve">Ferrisburgh </t>
  </si>
  <si>
    <t xml:space="preserve">Kingsbury </t>
  </si>
  <si>
    <t xml:space="preserve">Leunig's Building </t>
  </si>
  <si>
    <t xml:space="preserve">Northshire </t>
  </si>
  <si>
    <t>South Burlington</t>
  </si>
  <si>
    <t xml:space="preserve">SunGen </t>
  </si>
  <si>
    <t xml:space="preserve">White River </t>
  </si>
  <si>
    <t>RECs BANKED FOR Q4 2013</t>
  </si>
  <si>
    <t xml:space="preserve">TOTAL </t>
  </si>
  <si>
    <t>SHARE</t>
  </si>
  <si>
    <t xml:space="preserve">Q1 2013 UTILITY REC SHARE &amp; DISTRIBUTION </t>
  </si>
  <si>
    <t>JAN</t>
  </si>
  <si>
    <t>FEB</t>
  </si>
  <si>
    <t>MAR</t>
  </si>
  <si>
    <t>GENERATION</t>
  </si>
  <si>
    <t>Q1 2013</t>
  </si>
  <si>
    <t>WHITE RIVER JUNCTION</t>
  </si>
  <si>
    <t xml:space="preserve">SOLAR </t>
  </si>
  <si>
    <t>QUARTER</t>
  </si>
  <si>
    <t xml:space="preserve">CLASS </t>
  </si>
  <si>
    <t>QTY</t>
  </si>
  <si>
    <t>TECHNOLOGY</t>
  </si>
  <si>
    <t>FACILITY</t>
  </si>
  <si>
    <t>HYDRO</t>
  </si>
  <si>
    <t xml:space="preserve">NORTH HARTLAND </t>
  </si>
  <si>
    <t>BIOMASS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</si>
</sst>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0%"/>
    <numFmt numFmtId="167" formatCode="[$-409]mmmm\ d\,\ yyyy;@"/>
    <numFmt numFmtId="168" formatCode="#,##0.0000"/>
  </numFmts>
  <fonts count="5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Lucida Sans Unicode"/>
      <family val="2"/>
    </font>
    <font>
      <b/>
      <sz val="16"/>
      <name val="Lucida Sans Unicode"/>
      <family val="2"/>
    </font>
    <font>
      <b/>
      <sz val="10"/>
      <name val="Lucida Sans Unicode"/>
      <family val="2"/>
    </font>
    <font>
      <sz val="12"/>
      <name val="Lucida Sans Unicode"/>
      <family val="2"/>
    </font>
    <font>
      <sz val="10"/>
      <color rgb="FFFF0000"/>
      <name val="Arial"/>
      <family val="2"/>
    </font>
    <font>
      <b/>
      <sz val="24"/>
      <name val="Lucida Sans Unicode"/>
      <family val="2"/>
    </font>
    <font>
      <sz val="24"/>
      <name val="Lucida Sans Unicode"/>
      <family val="2"/>
    </font>
    <font>
      <sz val="24"/>
      <name val="Arial"/>
      <family val="2"/>
    </font>
    <font>
      <b/>
      <sz val="8"/>
      <name val="Lucida Sans Unicode"/>
      <family val="2"/>
    </font>
    <font>
      <sz val="8"/>
      <name val="Lucida Sans Unicode"/>
      <family val="2"/>
    </font>
    <font>
      <sz val="8"/>
      <color rgb="FFFF0000"/>
      <name val="Lucida Sans Unicode"/>
      <family val="2"/>
    </font>
    <font>
      <b/>
      <sz val="8"/>
      <color theme="0"/>
      <name val="Lucida Sans Unicode"/>
      <family val="2"/>
    </font>
    <font>
      <sz val="8"/>
      <color indexed="10"/>
      <name val="Lucida Sans Unicode"/>
      <family val="2"/>
    </font>
    <font>
      <b/>
      <sz val="20"/>
      <name val="Lucida Sans Unicode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63"/>
      <name val="Lucida Sans Unicode"/>
      <family val="2"/>
    </font>
    <font>
      <b/>
      <sz val="10"/>
      <color indexed="63"/>
      <name val="Lucida Sans Unicode"/>
      <family val="2"/>
    </font>
    <font>
      <sz val="10"/>
      <color indexed="10"/>
      <name val="Arial"/>
      <family val="2"/>
    </font>
    <font>
      <sz val="20"/>
      <name val="Lucida Sans Unicode"/>
      <family val="2"/>
    </font>
    <font>
      <sz val="20"/>
      <name val="Arial"/>
      <family val="2"/>
    </font>
    <font>
      <b/>
      <sz val="22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b/>
      <sz val="8"/>
      <color rgb="FFFF0000"/>
      <name val="Lucida Sans Unicode"/>
      <family val="2"/>
    </font>
    <font>
      <b/>
      <sz val="9"/>
      <name val="Lucida Sans Unicode"/>
      <family val="2"/>
    </font>
    <font>
      <b/>
      <sz val="11"/>
      <name val="Lucida Sans Unicode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</cellStyleXfs>
  <cellXfs count="199">
    <xf numFmtId="0" fontId="0" fillId="0" borderId="0" xfId="0"/>
    <xf numFmtId="0" fontId="0" fillId="0" borderId="0" xfId="0" applyBorder="1"/>
    <xf numFmtId="0" fontId="21" fillId="0" borderId="0" xfId="0" applyFont="1"/>
    <xf numFmtId="0" fontId="22" fillId="0" borderId="0" xfId="0" applyFont="1"/>
    <xf numFmtId="0" fontId="20" fillId="0" borderId="0" xfId="0" applyFont="1"/>
    <xf numFmtId="0" fontId="23" fillId="0" borderId="0" xfId="0" applyFont="1"/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64" fontId="20" fillId="0" borderId="0" xfId="0" applyNumberFormat="1" applyFont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19" fillId="0" borderId="0" xfId="0" applyFont="1"/>
    <xf numFmtId="1" fontId="29" fillId="0" borderId="17" xfId="0" applyNumberFormat="1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1" fontId="29" fillId="0" borderId="16" xfId="0" applyNumberFormat="1" applyFont="1" applyBorder="1" applyAlignment="1">
      <alignment horizontal="center"/>
    </xf>
    <xf numFmtId="0" fontId="29" fillId="0" borderId="0" xfId="0" applyFont="1"/>
    <xf numFmtId="0" fontId="31" fillId="24" borderId="12" xfId="0" applyFont="1" applyFill="1" applyBorder="1" applyAlignment="1">
      <alignment horizontal="center"/>
    </xf>
    <xf numFmtId="0" fontId="31" fillId="24" borderId="13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31" fillId="24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Fill="1" applyBorder="1"/>
    <xf numFmtId="0" fontId="22" fillId="0" borderId="0" xfId="0" applyFont="1" applyBorder="1"/>
    <xf numFmtId="0" fontId="31" fillId="24" borderId="21" xfId="0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  <xf numFmtId="0" fontId="20" fillId="0" borderId="0" xfId="0" applyFont="1" applyBorder="1"/>
    <xf numFmtId="166" fontId="20" fillId="0" borderId="0" xfId="0" applyNumberFormat="1" applyFont="1" applyBorder="1" applyAlignment="1">
      <alignment horizontal="center"/>
    </xf>
    <xf numFmtId="166" fontId="20" fillId="0" borderId="10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165" fontId="29" fillId="25" borderId="0" xfId="0" applyNumberFormat="1" applyFont="1" applyFill="1" applyBorder="1" applyAlignment="1">
      <alignment horizontal="center"/>
    </xf>
    <xf numFmtId="0" fontId="30" fillId="25" borderId="15" xfId="0" applyFont="1" applyFill="1" applyBorder="1" applyAlignment="1">
      <alignment horizontal="center"/>
    </xf>
    <xf numFmtId="0" fontId="30" fillId="25" borderId="20" xfId="0" applyFont="1" applyFill="1" applyBorder="1" applyAlignment="1">
      <alignment horizontal="center"/>
    </xf>
    <xf numFmtId="2" fontId="27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Border="1" applyAlignment="1">
      <alignment wrapText="1"/>
    </xf>
    <xf numFmtId="0" fontId="28" fillId="0" borderId="12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26" borderId="15" xfId="0" applyFont="1" applyFill="1" applyBorder="1" applyAlignment="1">
      <alignment horizontal="center"/>
    </xf>
    <xf numFmtId="165" fontId="29" fillId="26" borderId="14" xfId="0" applyNumberFormat="1" applyFont="1" applyFill="1" applyBorder="1" applyAlignment="1">
      <alignment horizontal="center"/>
    </xf>
    <xf numFmtId="0" fontId="30" fillId="26" borderId="15" xfId="0" applyFont="1" applyFill="1" applyBorder="1" applyAlignment="1">
      <alignment horizontal="center"/>
    </xf>
    <xf numFmtId="165" fontId="29" fillId="26" borderId="19" xfId="0" applyNumberFormat="1" applyFont="1" applyFill="1" applyBorder="1" applyAlignment="1">
      <alignment horizontal="center"/>
    </xf>
    <xf numFmtId="0" fontId="32" fillId="26" borderId="20" xfId="0" applyFont="1" applyFill="1" applyBorder="1" applyAlignment="1">
      <alignment horizontal="center"/>
    </xf>
    <xf numFmtId="2" fontId="19" fillId="0" borderId="22" xfId="0" applyNumberFormat="1" applyFont="1" applyFill="1" applyBorder="1" applyAlignment="1">
      <alignment horizontal="center" wrapText="1"/>
    </xf>
    <xf numFmtId="2" fontId="19" fillId="0" borderId="22" xfId="0" applyNumberFormat="1" applyFont="1" applyFill="1" applyBorder="1" applyAlignment="1">
      <alignment wrapText="1"/>
    </xf>
    <xf numFmtId="2" fontId="19" fillId="0" borderId="23" xfId="0" applyNumberFormat="1" applyFont="1" applyFill="1" applyBorder="1" applyAlignment="1">
      <alignment wrapText="1"/>
    </xf>
    <xf numFmtId="1" fontId="28" fillId="0" borderId="13" xfId="0" applyNumberFormat="1" applyFont="1" applyFill="1" applyBorder="1" applyAlignment="1">
      <alignment horizontal="center"/>
    </xf>
    <xf numFmtId="0" fontId="19" fillId="0" borderId="0" xfId="0" applyFont="1" applyAlignment="1">
      <alignment wrapText="1"/>
    </xf>
    <xf numFmtId="2" fontId="19" fillId="0" borderId="0" xfId="0" applyNumberFormat="1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8" fillId="0" borderId="21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1" fontId="28" fillId="0" borderId="22" xfId="0" applyNumberFormat="1" applyFont="1" applyBorder="1" applyAlignment="1">
      <alignment horizontal="center" wrapText="1"/>
    </xf>
    <xf numFmtId="1" fontId="28" fillId="0" borderId="0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1" fontId="29" fillId="0" borderId="24" xfId="0" applyNumberFormat="1" applyFont="1" applyBorder="1" applyAlignment="1">
      <alignment horizontal="center" wrapText="1"/>
    </xf>
    <xf numFmtId="1" fontId="29" fillId="0" borderId="0" xfId="0" applyNumberFormat="1" applyFont="1" applyBorder="1" applyAlignment="1">
      <alignment horizontal="center" wrapText="1"/>
    </xf>
    <xf numFmtId="0" fontId="29" fillId="27" borderId="0" xfId="0" applyFont="1" applyFill="1" applyBorder="1" applyAlignment="1">
      <alignment horizontal="center"/>
    </xf>
    <xf numFmtId="165" fontId="29" fillId="27" borderId="0" xfId="0" applyNumberFormat="1" applyFont="1" applyFill="1" applyBorder="1" applyAlignment="1">
      <alignment horizontal="center"/>
    </xf>
    <xf numFmtId="1" fontId="30" fillId="27" borderId="0" xfId="0" applyNumberFormat="1" applyFont="1" applyFill="1" applyBorder="1" applyAlignment="1">
      <alignment horizontal="center"/>
    </xf>
    <xf numFmtId="165" fontId="29" fillId="27" borderId="10" xfId="0" applyNumberFormat="1" applyFont="1" applyFill="1" applyBorder="1" applyAlignment="1">
      <alignment horizontal="center"/>
    </xf>
    <xf numFmtId="1" fontId="30" fillId="27" borderId="10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66" fontId="20" fillId="0" borderId="25" xfId="0" applyNumberFormat="1" applyFont="1" applyBorder="1" applyAlignment="1">
      <alignment horizontal="center"/>
    </xf>
    <xf numFmtId="166" fontId="20" fillId="0" borderId="0" xfId="0" applyNumberFormat="1" applyFont="1" applyAlignment="1">
      <alignment horizontal="center"/>
    </xf>
    <xf numFmtId="9" fontId="20" fillId="0" borderId="0" xfId="0" applyNumberFormat="1" applyFont="1" applyAlignment="1">
      <alignment horizontal="center"/>
    </xf>
    <xf numFmtId="165" fontId="28" fillId="26" borderId="14" xfId="0" applyNumberFormat="1" applyFont="1" applyFill="1" applyBorder="1" applyAlignment="1">
      <alignment horizontal="center"/>
    </xf>
    <xf numFmtId="0" fontId="33" fillId="0" borderId="0" xfId="0" applyFont="1"/>
    <xf numFmtId="0" fontId="34" fillId="0" borderId="0" xfId="42" applyFont="1"/>
    <xf numFmtId="0" fontId="1" fillId="0" borderId="0" xfId="42" applyFont="1"/>
    <xf numFmtId="0" fontId="1" fillId="0" borderId="0" xfId="42"/>
    <xf numFmtId="0" fontId="35" fillId="0" borderId="0" xfId="42" applyFont="1"/>
    <xf numFmtId="0" fontId="1" fillId="0" borderId="0" xfId="42" applyFill="1"/>
    <xf numFmtId="0" fontId="24" fillId="0" borderId="0" xfId="42" applyFont="1"/>
    <xf numFmtId="0" fontId="1" fillId="0" borderId="0" xfId="42" applyFont="1" applyFill="1"/>
    <xf numFmtId="0" fontId="36" fillId="0" borderId="0" xfId="42" applyFont="1"/>
    <xf numFmtId="0" fontId="1" fillId="0" borderId="0" xfId="42" applyBorder="1"/>
    <xf numFmtId="0" fontId="1" fillId="0" borderId="0" xfId="42" applyBorder="1" applyAlignment="1"/>
    <xf numFmtId="0" fontId="1" fillId="0" borderId="0" xfId="42" applyFill="1" applyBorder="1"/>
    <xf numFmtId="0" fontId="35" fillId="0" borderId="0" xfId="42" applyFont="1" applyBorder="1"/>
    <xf numFmtId="167" fontId="37" fillId="0" borderId="0" xfId="42" applyNumberFormat="1" applyFont="1" applyBorder="1" applyAlignment="1">
      <alignment horizontal="left"/>
    </xf>
    <xf numFmtId="1" fontId="37" fillId="0" borderId="0" xfId="42" applyNumberFormat="1" applyFont="1" applyBorder="1" applyAlignment="1">
      <alignment horizontal="left"/>
    </xf>
    <xf numFmtId="0" fontId="1" fillId="0" borderId="0" xfId="42" applyFont="1" applyFill="1" applyBorder="1"/>
    <xf numFmtId="9" fontId="1" fillId="0" borderId="0" xfId="42" applyNumberFormat="1"/>
    <xf numFmtId="9" fontId="1" fillId="0" borderId="0" xfId="42" applyNumberFormat="1" applyBorder="1"/>
    <xf numFmtId="0" fontId="37" fillId="0" borderId="0" xfId="42" applyFont="1" applyBorder="1"/>
    <xf numFmtId="0" fontId="35" fillId="0" borderId="0" xfId="42" applyFont="1" applyBorder="1" applyAlignment="1"/>
    <xf numFmtId="165" fontId="40" fillId="0" borderId="0" xfId="42" applyNumberFormat="1" applyFont="1" applyBorder="1"/>
    <xf numFmtId="165" fontId="29" fillId="25" borderId="19" xfId="0" applyNumberFormat="1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19" fillId="27" borderId="0" xfId="0" applyFont="1" applyFill="1" applyBorder="1" applyAlignment="1">
      <alignment horizontal="center"/>
    </xf>
    <xf numFmtId="3" fontId="28" fillId="0" borderId="11" xfId="0" applyNumberFormat="1" applyFont="1" applyBorder="1" applyAlignment="1">
      <alignment horizontal="center"/>
    </xf>
    <xf numFmtId="3" fontId="28" fillId="0" borderId="13" xfId="0" applyNumberFormat="1" applyFont="1" applyFill="1" applyBorder="1" applyAlignment="1">
      <alignment horizontal="center"/>
    </xf>
    <xf numFmtId="168" fontId="28" fillId="27" borderId="14" xfId="0" applyNumberFormat="1" applyFont="1" applyFill="1" applyBorder="1" applyAlignment="1">
      <alignment horizontal="center"/>
    </xf>
    <xf numFmtId="3" fontId="30" fillId="27" borderId="15" xfId="0" applyNumberFormat="1" applyFont="1" applyFill="1" applyBorder="1" applyAlignment="1">
      <alignment horizontal="center"/>
    </xf>
    <xf numFmtId="3" fontId="32" fillId="27" borderId="20" xfId="0" applyNumberFormat="1" applyFont="1" applyFill="1" applyBorder="1" applyAlignment="1">
      <alignment horizontal="center"/>
    </xf>
    <xf numFmtId="3" fontId="29" fillId="0" borderId="16" xfId="0" applyNumberFormat="1" applyFont="1" applyBorder="1" applyAlignment="1">
      <alignment horizontal="center"/>
    </xf>
    <xf numFmtId="3" fontId="30" fillId="0" borderId="18" xfId="0" applyNumberFormat="1" applyFont="1" applyBorder="1" applyAlignment="1">
      <alignment horizontal="center"/>
    </xf>
    <xf numFmtId="168" fontId="29" fillId="27" borderId="14" xfId="0" applyNumberFormat="1" applyFont="1" applyFill="1" applyBorder="1" applyAlignment="1">
      <alignment horizontal="center"/>
    </xf>
    <xf numFmtId="3" fontId="29" fillId="27" borderId="14" xfId="0" applyNumberFormat="1" applyFont="1" applyFill="1" applyBorder="1" applyAlignment="1">
      <alignment horizontal="center"/>
    </xf>
    <xf numFmtId="168" fontId="28" fillId="27" borderId="15" xfId="0" applyNumberFormat="1" applyFont="1" applyFill="1" applyBorder="1" applyAlignment="1">
      <alignment horizontal="center"/>
    </xf>
    <xf numFmtId="168" fontId="29" fillId="27" borderId="19" xfId="0" applyNumberFormat="1" applyFont="1" applyFill="1" applyBorder="1" applyAlignment="1">
      <alignment horizontal="center"/>
    </xf>
    <xf numFmtId="0" fontId="30" fillId="27" borderId="0" xfId="0" applyFont="1" applyFill="1" applyBorder="1" applyAlignment="1">
      <alignment horizontal="center"/>
    </xf>
    <xf numFmtId="1" fontId="30" fillId="0" borderId="17" xfId="0" applyNumberFormat="1" applyFont="1" applyBorder="1" applyAlignment="1">
      <alignment horizontal="center"/>
    </xf>
    <xf numFmtId="167" fontId="35" fillId="0" borderId="0" xfId="42" applyNumberFormat="1" applyFont="1" applyFill="1" applyAlignment="1">
      <alignment horizontal="left"/>
    </xf>
    <xf numFmtId="166" fontId="38" fillId="0" borderId="0" xfId="42" applyNumberFormat="1" applyFont="1" applyFill="1" applyBorder="1" applyAlignment="1">
      <alignment wrapText="1"/>
    </xf>
    <xf numFmtId="9" fontId="38" fillId="0" borderId="0" xfId="42" applyNumberFormat="1" applyFont="1" applyFill="1" applyBorder="1" applyAlignment="1">
      <alignment wrapText="1"/>
    </xf>
    <xf numFmtId="166" fontId="39" fillId="0" borderId="0" xfId="42" applyNumberFormat="1" applyFont="1" applyFill="1" applyBorder="1" applyAlignment="1">
      <alignment wrapText="1"/>
    </xf>
    <xf numFmtId="166" fontId="1" fillId="0" borderId="0" xfId="42" applyNumberFormat="1" applyFill="1" applyBorder="1"/>
    <xf numFmtId="0" fontId="35" fillId="0" borderId="0" xfId="42" applyFont="1" applyFill="1" applyBorder="1"/>
    <xf numFmtId="0" fontId="1" fillId="0" borderId="0" xfId="42" applyAlignment="1">
      <alignment horizontal="left"/>
    </xf>
    <xf numFmtId="166" fontId="20" fillId="0" borderId="0" xfId="42" applyNumberFormat="1" applyFont="1" applyBorder="1" applyAlignment="1">
      <alignment horizontal="left"/>
    </xf>
    <xf numFmtId="166" fontId="1" fillId="0" borderId="10" xfId="42" applyNumberFormat="1" applyBorder="1" applyAlignment="1">
      <alignment horizontal="left"/>
    </xf>
    <xf numFmtId="0" fontId="1" fillId="0" borderId="0" xfId="42" applyBorder="1" applyAlignment="1">
      <alignment horizontal="left"/>
    </xf>
    <xf numFmtId="0" fontId="35" fillId="0" borderId="0" xfId="42" applyFont="1" applyBorder="1" applyAlignment="1">
      <alignment horizontal="left"/>
    </xf>
    <xf numFmtId="166" fontId="38" fillId="0" borderId="0" xfId="42" applyNumberFormat="1" applyFont="1" applyBorder="1" applyAlignment="1">
      <alignment horizontal="left" wrapText="1"/>
    </xf>
    <xf numFmtId="166" fontId="38" fillId="0" borderId="10" xfId="42" applyNumberFormat="1" applyFont="1" applyBorder="1" applyAlignment="1">
      <alignment horizontal="left" wrapText="1"/>
    </xf>
    <xf numFmtId="0" fontId="35" fillId="0" borderId="0" xfId="42" applyFont="1" applyAlignment="1">
      <alignment horizontal="left"/>
    </xf>
    <xf numFmtId="166" fontId="1" fillId="0" borderId="0" xfId="42" applyNumberFormat="1" applyAlignment="1">
      <alignment horizontal="left"/>
    </xf>
    <xf numFmtId="166" fontId="35" fillId="0" borderId="0" xfId="42" applyNumberFormat="1" applyFont="1" applyAlignment="1">
      <alignment horizontal="left"/>
    </xf>
    <xf numFmtId="166" fontId="20" fillId="0" borderId="0" xfId="42" applyNumberFormat="1" applyFont="1" applyAlignment="1">
      <alignment horizontal="left"/>
    </xf>
    <xf numFmtId="166" fontId="20" fillId="0" borderId="10" xfId="42" applyNumberFormat="1" applyFont="1" applyBorder="1" applyAlignment="1">
      <alignment horizontal="left"/>
    </xf>
    <xf numFmtId="9" fontId="20" fillId="0" borderId="0" xfId="42" applyNumberFormat="1" applyFont="1" applyAlignment="1">
      <alignment horizontal="left"/>
    </xf>
    <xf numFmtId="166" fontId="22" fillId="0" borderId="0" xfId="42" applyNumberFormat="1" applyFont="1" applyAlignment="1">
      <alignment horizontal="left"/>
    </xf>
    <xf numFmtId="0" fontId="41" fillId="0" borderId="0" xfId="0" applyFont="1"/>
    <xf numFmtId="0" fontId="42" fillId="0" borderId="0" xfId="0" applyFont="1"/>
    <xf numFmtId="2" fontId="42" fillId="0" borderId="0" xfId="0" applyNumberFormat="1" applyFont="1" applyAlignment="1">
      <alignment wrapText="1"/>
    </xf>
    <xf numFmtId="0" fontId="42" fillId="0" borderId="0" xfId="0" applyFont="1" applyAlignment="1">
      <alignment wrapText="1"/>
    </xf>
    <xf numFmtId="0" fontId="28" fillId="28" borderId="14" xfId="0" applyFont="1" applyFill="1" applyBorder="1" applyAlignment="1">
      <alignment horizontal="center"/>
    </xf>
    <xf numFmtId="0" fontId="28" fillId="28" borderId="15" xfId="0" applyFont="1" applyFill="1" applyBorder="1" applyAlignment="1">
      <alignment horizontal="center"/>
    </xf>
    <xf numFmtId="165" fontId="29" fillId="28" borderId="14" xfId="0" applyNumberFormat="1" applyFont="1" applyFill="1" applyBorder="1" applyAlignment="1">
      <alignment horizontal="center"/>
    </xf>
    <xf numFmtId="0" fontId="30" fillId="28" borderId="15" xfId="0" applyFont="1" applyFill="1" applyBorder="1" applyAlignment="1">
      <alignment horizontal="center"/>
    </xf>
    <xf numFmtId="165" fontId="29" fillId="28" borderId="19" xfId="0" applyNumberFormat="1" applyFont="1" applyFill="1" applyBorder="1" applyAlignment="1">
      <alignment horizontal="center"/>
    </xf>
    <xf numFmtId="0" fontId="32" fillId="28" borderId="20" xfId="0" applyFont="1" applyFill="1" applyBorder="1" applyAlignment="1">
      <alignment horizontal="center"/>
    </xf>
    <xf numFmtId="0" fontId="28" fillId="29" borderId="0" xfId="0" applyFont="1" applyFill="1" applyBorder="1" applyAlignment="1">
      <alignment horizontal="center"/>
    </xf>
    <xf numFmtId="0" fontId="28" fillId="29" borderId="15" xfId="0" applyFont="1" applyFill="1" applyBorder="1" applyAlignment="1">
      <alignment horizontal="center"/>
    </xf>
    <xf numFmtId="165" fontId="29" fillId="29" borderId="0" xfId="0" applyNumberFormat="1" applyFont="1" applyFill="1" applyBorder="1" applyAlignment="1">
      <alignment horizontal="center"/>
    </xf>
    <xf numFmtId="0" fontId="30" fillId="29" borderId="15" xfId="0" applyFont="1" applyFill="1" applyBorder="1" applyAlignment="1">
      <alignment horizontal="center"/>
    </xf>
    <xf numFmtId="165" fontId="29" fillId="29" borderId="19" xfId="0" applyNumberFormat="1" applyFont="1" applyFill="1" applyBorder="1" applyAlignment="1">
      <alignment horizontal="center"/>
    </xf>
    <xf numFmtId="0" fontId="30" fillId="29" borderId="20" xfId="0" applyFont="1" applyFill="1" applyBorder="1" applyAlignment="1">
      <alignment horizontal="center"/>
    </xf>
    <xf numFmtId="0" fontId="43" fillId="0" borderId="0" xfId="0" applyFont="1" applyBorder="1"/>
    <xf numFmtId="0" fontId="3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4" fillId="0" borderId="0" xfId="0" applyFont="1"/>
    <xf numFmtId="0" fontId="46" fillId="0" borderId="0" xfId="0" applyFont="1" applyAlignment="1">
      <alignment horizontal="center"/>
    </xf>
    <xf numFmtId="0" fontId="47" fillId="24" borderId="26" xfId="0" applyFont="1" applyFill="1" applyBorder="1"/>
    <xf numFmtId="0" fontId="35" fillId="24" borderId="27" xfId="0" applyFont="1" applyFill="1" applyBorder="1" applyAlignment="1">
      <alignment horizontal="center"/>
    </xf>
    <xf numFmtId="0" fontId="44" fillId="24" borderId="27" xfId="0" applyFont="1" applyFill="1" applyBorder="1" applyAlignment="1">
      <alignment horizontal="center"/>
    </xf>
    <xf numFmtId="0" fontId="35" fillId="24" borderId="28" xfId="0" applyFont="1" applyFill="1" applyBorder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1" fontId="0" fillId="0" borderId="0" xfId="0" applyNumberFormat="1"/>
    <xf numFmtId="1" fontId="0" fillId="0" borderId="10" xfId="0" applyNumberFormat="1" applyBorder="1"/>
    <xf numFmtId="1" fontId="37" fillId="0" borderId="0" xfId="0" applyNumberFormat="1" applyFont="1"/>
    <xf numFmtId="1" fontId="46" fillId="0" borderId="0" xfId="0" applyNumberFormat="1" applyFont="1" applyAlignment="1">
      <alignment horizontal="center"/>
    </xf>
    <xf numFmtId="0" fontId="0" fillId="0" borderId="10" xfId="0" applyBorder="1"/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13" xfId="0" applyFont="1" applyFill="1" applyBorder="1" applyAlignment="1">
      <alignment horizontal="center"/>
    </xf>
    <xf numFmtId="1" fontId="28" fillId="0" borderId="16" xfId="0" applyNumberFormat="1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1" fontId="28" fillId="0" borderId="17" xfId="0" applyNumberFormat="1" applyFont="1" applyBorder="1" applyAlignment="1">
      <alignment horizontal="center"/>
    </xf>
    <xf numFmtId="1" fontId="48" fillId="0" borderId="17" xfId="0" applyNumberFormat="1" applyFont="1" applyBorder="1" applyAlignment="1">
      <alignment horizontal="center"/>
    </xf>
    <xf numFmtId="1" fontId="28" fillId="0" borderId="24" xfId="0" applyNumberFormat="1" applyFont="1" applyBorder="1" applyAlignment="1">
      <alignment horizontal="center" wrapText="1"/>
    </xf>
    <xf numFmtId="0" fontId="28" fillId="27" borderId="0" xfId="0" applyFont="1" applyFill="1" applyBorder="1" applyAlignment="1">
      <alignment horizontal="center"/>
    </xf>
    <xf numFmtId="1" fontId="28" fillId="27" borderId="0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0" fillId="0" borderId="0" xfId="0" applyNumberFormat="1"/>
    <xf numFmtId="4" fontId="0" fillId="0" borderId="10" xfId="0" applyNumberFormat="1" applyBorder="1"/>
    <xf numFmtId="0" fontId="1" fillId="0" borderId="10" xfId="0" applyFont="1" applyBorder="1" applyAlignment="1">
      <alignment horizontal="center"/>
    </xf>
    <xf numFmtId="2" fontId="0" fillId="0" borderId="10" xfId="0" applyNumberFormat="1" applyBorder="1" applyAlignment="1">
      <alignment wrapText="1"/>
    </xf>
    <xf numFmtId="2" fontId="35" fillId="0" borderId="0" xfId="0" applyNumberFormat="1" applyFont="1"/>
    <xf numFmtId="0" fontId="1" fillId="0" borderId="0" xfId="0" applyFont="1"/>
    <xf numFmtId="0" fontId="0" fillId="0" borderId="0" xfId="0" applyAlignment="1">
      <alignment horizontal="left"/>
    </xf>
    <xf numFmtId="0" fontId="35" fillId="0" borderId="17" xfId="0" applyFont="1" applyBorder="1"/>
    <xf numFmtId="0" fontId="35" fillId="0" borderId="17" xfId="0" applyFont="1" applyBorder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G22" sqref="G22"/>
    </sheetView>
  </sheetViews>
  <sheetFormatPr defaultRowHeight="13.2" x14ac:dyDescent="0.25"/>
  <cols>
    <col min="1" max="1" width="10.77734375" customWidth="1"/>
    <col min="2" max="2" width="15.21875" customWidth="1"/>
    <col min="3" max="8" width="14.44140625" customWidth="1"/>
    <col min="9" max="9" width="14.44140625" style="43" customWidth="1"/>
    <col min="10" max="10" width="25.5546875" style="43" customWidth="1"/>
    <col min="11" max="11" width="26.109375" style="60" customWidth="1"/>
  </cols>
  <sheetData>
    <row r="1" spans="1:11" s="11" customFormat="1" ht="50.1" customHeight="1" x14ac:dyDescent="0.5">
      <c r="A1" s="9" t="s">
        <v>13</v>
      </c>
      <c r="B1" s="9"/>
      <c r="C1" s="9"/>
      <c r="D1" s="9"/>
      <c r="E1" s="10"/>
      <c r="F1" s="10"/>
      <c r="I1" s="42"/>
      <c r="J1" s="42"/>
      <c r="K1" s="59"/>
    </row>
    <row r="2" spans="1:11" ht="24.9" customHeight="1" x14ac:dyDescent="0.4">
      <c r="A2" s="2" t="s">
        <v>7</v>
      </c>
      <c r="B2" s="2"/>
      <c r="C2" s="2"/>
      <c r="D2" s="2"/>
      <c r="E2" s="4"/>
      <c r="F2" s="5"/>
    </row>
    <row r="3" spans="1:11" ht="24.9" customHeight="1" x14ac:dyDescent="0.4">
      <c r="A3" s="2" t="s">
        <v>17</v>
      </c>
      <c r="B3" s="2"/>
      <c r="C3" s="4"/>
      <c r="D3" s="2"/>
      <c r="E3" s="4"/>
      <c r="F3" s="5"/>
    </row>
    <row r="4" spans="1:11" ht="13.2" customHeight="1" x14ac:dyDescent="0.25">
      <c r="A4" s="4"/>
      <c r="B4" s="4"/>
      <c r="C4" s="4"/>
      <c r="D4" s="4"/>
      <c r="E4" s="4"/>
      <c r="F4" s="4"/>
      <c r="G4" s="1"/>
      <c r="H4" s="1"/>
      <c r="I4" s="44"/>
      <c r="J4" s="44"/>
    </row>
    <row r="5" spans="1:11" ht="12.75" customHeight="1" x14ac:dyDescent="0.25">
      <c r="A5" s="4"/>
      <c r="B5" s="30"/>
      <c r="C5" s="6"/>
      <c r="E5" s="4"/>
      <c r="F5" s="4"/>
      <c r="G5" s="1"/>
      <c r="H5" s="8"/>
      <c r="I5" s="44"/>
      <c r="J5" s="44"/>
    </row>
    <row r="6" spans="1:11" ht="13.8" thickBot="1" x14ac:dyDescent="0.3">
      <c r="D6" s="1"/>
      <c r="F6" s="7"/>
    </row>
    <row r="7" spans="1:11" s="12" customFormat="1" ht="20.100000000000001" customHeight="1" x14ac:dyDescent="0.2">
      <c r="A7" s="16"/>
      <c r="B7" s="16"/>
      <c r="C7" s="28" t="s">
        <v>9</v>
      </c>
      <c r="D7" s="28" t="s">
        <v>9</v>
      </c>
      <c r="E7" s="17" t="s">
        <v>10</v>
      </c>
      <c r="F7" s="18" t="s">
        <v>10</v>
      </c>
      <c r="G7" s="19" t="s">
        <v>30</v>
      </c>
      <c r="H7" s="45" t="s">
        <v>31</v>
      </c>
      <c r="I7" s="61" t="s">
        <v>15</v>
      </c>
      <c r="J7" s="62"/>
      <c r="K7" s="56"/>
    </row>
    <row r="8" spans="1:11" s="12" customFormat="1" ht="20.100000000000001" customHeight="1" thickBot="1" x14ac:dyDescent="0.25">
      <c r="A8" s="16"/>
      <c r="B8" s="23" t="s">
        <v>8</v>
      </c>
      <c r="C8" s="29" t="s">
        <v>12</v>
      </c>
      <c r="D8" s="21" t="s">
        <v>0</v>
      </c>
      <c r="E8" s="20" t="s">
        <v>12</v>
      </c>
      <c r="F8" s="21" t="s">
        <v>0</v>
      </c>
      <c r="G8" s="22" t="s">
        <v>12</v>
      </c>
      <c r="H8" s="46" t="s">
        <v>6</v>
      </c>
      <c r="I8" s="101" t="s">
        <v>16</v>
      </c>
      <c r="J8" s="62"/>
      <c r="K8" s="56"/>
    </row>
    <row r="9" spans="1:11" s="12" customFormat="1" ht="10.199999999999999" x14ac:dyDescent="0.2">
      <c r="A9" s="16"/>
      <c r="B9" s="23" t="s">
        <v>11</v>
      </c>
      <c r="C9" s="33">
        <v>270</v>
      </c>
      <c r="D9" s="55">
        <v>269</v>
      </c>
      <c r="E9" s="36">
        <v>483</v>
      </c>
      <c r="F9" s="35">
        <v>483</v>
      </c>
      <c r="G9" s="23">
        <f>C9+E9</f>
        <v>753</v>
      </c>
      <c r="H9" s="34">
        <f>D9+F9</f>
        <v>752</v>
      </c>
      <c r="I9" s="63">
        <v>0</v>
      </c>
      <c r="J9" s="64"/>
      <c r="K9" s="56"/>
    </row>
    <row r="10" spans="1:11" s="25" customFormat="1" ht="10.199999999999999" x14ac:dyDescent="0.2">
      <c r="C10" s="78"/>
      <c r="D10" s="47"/>
      <c r="E10" s="37"/>
      <c r="F10" s="38"/>
      <c r="G10" s="103"/>
      <c r="H10" s="68"/>
      <c r="I10" s="52"/>
      <c r="J10" s="57"/>
      <c r="K10" s="65"/>
    </row>
    <row r="11" spans="1:11" s="25" customFormat="1" ht="12.75" customHeight="1" x14ac:dyDescent="0.25">
      <c r="A11" s="3" t="s">
        <v>1</v>
      </c>
      <c r="B11" s="31">
        <v>0.78045600000000004</v>
      </c>
      <c r="C11" s="48">
        <f>$C$9*B11</f>
        <v>210.72312000000002</v>
      </c>
      <c r="D11" s="49">
        <v>211</v>
      </c>
      <c r="E11" s="39">
        <f>$E$9*B11</f>
        <v>376.96024800000004</v>
      </c>
      <c r="F11" s="40">
        <v>377</v>
      </c>
      <c r="G11" s="69">
        <f t="shared" ref="G11:H16" si="0">C11+E11</f>
        <v>587.68336800000009</v>
      </c>
      <c r="H11" s="115">
        <f t="shared" si="0"/>
        <v>588</v>
      </c>
      <c r="I11" s="52"/>
      <c r="J11" s="57"/>
      <c r="K11" s="65"/>
    </row>
    <row r="12" spans="1:11" s="12" customFormat="1" ht="12.75" customHeight="1" x14ac:dyDescent="0.25">
      <c r="A12" s="3" t="s">
        <v>2</v>
      </c>
      <c r="B12" s="31">
        <v>7.7493999999999993E-2</v>
      </c>
      <c r="C12" s="48">
        <f t="shared" ref="C12:C15" si="1">$C$9*B12</f>
        <v>20.923379999999998</v>
      </c>
      <c r="D12" s="49">
        <v>21</v>
      </c>
      <c r="E12" s="39">
        <f t="shared" ref="E12:E16" si="2">$E$9*B12</f>
        <v>37.429601999999996</v>
      </c>
      <c r="F12" s="40">
        <v>38</v>
      </c>
      <c r="G12" s="69">
        <f t="shared" si="0"/>
        <v>58.352981999999997</v>
      </c>
      <c r="H12" s="70">
        <f t="shared" si="0"/>
        <v>59</v>
      </c>
      <c r="I12" s="53"/>
      <c r="J12" s="58"/>
      <c r="K12" s="56"/>
    </row>
    <row r="13" spans="1:11" s="12" customFormat="1" ht="12.75" customHeight="1" x14ac:dyDescent="0.25">
      <c r="A13" s="26" t="s">
        <v>5</v>
      </c>
      <c r="B13" s="31">
        <v>6.5267000000000006E-2</v>
      </c>
      <c r="C13" s="48">
        <f t="shared" si="1"/>
        <v>17.62209</v>
      </c>
      <c r="D13" s="49">
        <v>17</v>
      </c>
      <c r="E13" s="39">
        <f t="shared" si="2"/>
        <v>31.523961000000003</v>
      </c>
      <c r="F13" s="40">
        <v>31</v>
      </c>
      <c r="G13" s="69">
        <f t="shared" si="0"/>
        <v>49.146051</v>
      </c>
      <c r="H13" s="70">
        <f t="shared" si="0"/>
        <v>48</v>
      </c>
      <c r="I13" s="53"/>
      <c r="J13" s="58"/>
      <c r="K13" s="56"/>
    </row>
    <row r="14" spans="1:11" s="12" customFormat="1" ht="12.75" customHeight="1" x14ac:dyDescent="0.25">
      <c r="A14" s="3" t="s">
        <v>3</v>
      </c>
      <c r="B14" s="31">
        <v>6.3441999999999998E-2</v>
      </c>
      <c r="C14" s="48">
        <f t="shared" si="1"/>
        <v>17.129339999999999</v>
      </c>
      <c r="D14" s="49">
        <v>17</v>
      </c>
      <c r="E14" s="39">
        <f t="shared" si="2"/>
        <v>30.642485999999998</v>
      </c>
      <c r="F14" s="40">
        <v>31</v>
      </c>
      <c r="G14" s="69">
        <f t="shared" si="0"/>
        <v>47.771825999999997</v>
      </c>
      <c r="H14" s="70">
        <f t="shared" si="0"/>
        <v>48</v>
      </c>
      <c r="I14" s="53"/>
      <c r="J14" s="58"/>
      <c r="K14" s="56"/>
    </row>
    <row r="15" spans="1:11" s="12" customFormat="1" ht="12.75" customHeight="1" x14ac:dyDescent="0.25">
      <c r="A15" s="27" t="s">
        <v>4</v>
      </c>
      <c r="B15" s="75">
        <v>1.3341E-2</v>
      </c>
      <c r="C15" s="48">
        <f t="shared" si="1"/>
        <v>3.6020700000000003</v>
      </c>
      <c r="D15" s="49">
        <v>3</v>
      </c>
      <c r="E15" s="39">
        <f t="shared" si="2"/>
        <v>6.4437030000000002</v>
      </c>
      <c r="F15" s="40">
        <v>6</v>
      </c>
      <c r="G15" s="69">
        <f t="shared" si="0"/>
        <v>10.045773000000001</v>
      </c>
      <c r="H15" s="70">
        <f t="shared" si="0"/>
        <v>9</v>
      </c>
      <c r="I15" s="53"/>
      <c r="J15" s="58"/>
      <c r="K15" s="56"/>
    </row>
    <row r="16" spans="1:11" s="12" customFormat="1" ht="12.75" customHeight="1" thickBot="1" x14ac:dyDescent="0.3">
      <c r="A16" s="27" t="s">
        <v>14</v>
      </c>
      <c r="B16" s="73">
        <v>0</v>
      </c>
      <c r="C16" s="50">
        <f>E23</f>
        <v>0</v>
      </c>
      <c r="D16" s="51">
        <v>0</v>
      </c>
      <c r="E16" s="100">
        <f t="shared" si="2"/>
        <v>0</v>
      </c>
      <c r="F16" s="41">
        <v>0</v>
      </c>
      <c r="G16" s="71">
        <f t="shared" si="0"/>
        <v>0</v>
      </c>
      <c r="H16" s="72">
        <f t="shared" si="0"/>
        <v>0</v>
      </c>
      <c r="I16" s="54"/>
      <c r="J16" s="58"/>
      <c r="K16" s="56"/>
    </row>
    <row r="17" spans="1:11" s="12" customFormat="1" ht="12.75" customHeight="1" thickTop="1" thickBot="1" x14ac:dyDescent="0.3">
      <c r="A17"/>
      <c r="B17" s="74">
        <f>SUM(B11:B16)</f>
        <v>1</v>
      </c>
      <c r="C17" s="15">
        <f>SUM(C11:C16)</f>
        <v>270.00000000000006</v>
      </c>
      <c r="D17" s="14">
        <f>SUM(D11:D16)</f>
        <v>269</v>
      </c>
      <c r="E17" s="13">
        <f>SUM(E11:E16)</f>
        <v>483.00000000000006</v>
      </c>
      <c r="F17" s="14">
        <f>SUM(F11:F16)</f>
        <v>483</v>
      </c>
      <c r="G17" s="13">
        <v>753</v>
      </c>
      <c r="H17" s="116">
        <f>SUM(H11:H16)</f>
        <v>752</v>
      </c>
      <c r="I17" s="66">
        <v>0</v>
      </c>
      <c r="J17" s="67"/>
      <c r="K17" s="56"/>
    </row>
    <row r="18" spans="1:11" x14ac:dyDescent="0.25">
      <c r="D18" s="102"/>
      <c r="F18" s="102"/>
    </row>
  </sheetData>
  <phoneticPr fontId="19" type="noConversion"/>
  <pageMargins left="0.75" right="0.75" top="1" bottom="1" header="0.5" footer="0.5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H20" sqref="H20"/>
    </sheetView>
  </sheetViews>
  <sheetFormatPr defaultRowHeight="13.2" x14ac:dyDescent="0.25"/>
  <cols>
    <col min="1" max="1" width="10.88671875" customWidth="1"/>
    <col min="2" max="2" width="15" customWidth="1"/>
    <col min="3" max="8" width="14.44140625" customWidth="1"/>
    <col min="9" max="9" width="14.44140625" style="43" customWidth="1"/>
    <col min="10" max="10" width="25.5546875" style="43" customWidth="1"/>
    <col min="11" max="11" width="26.109375" style="60" customWidth="1"/>
  </cols>
  <sheetData>
    <row r="1" spans="1:11" s="11" customFormat="1" ht="50.1" customHeight="1" x14ac:dyDescent="0.5">
      <c r="A1" s="9" t="s">
        <v>62</v>
      </c>
      <c r="B1" s="9"/>
      <c r="C1" s="9"/>
      <c r="D1" s="9"/>
      <c r="E1" s="10"/>
      <c r="F1" s="10"/>
      <c r="I1" s="42"/>
      <c r="J1" s="42"/>
      <c r="K1" s="59"/>
    </row>
    <row r="2" spans="1:11" s="138" customFormat="1" ht="24.9" customHeight="1" x14ac:dyDescent="0.4">
      <c r="A2" s="79" t="s">
        <v>36</v>
      </c>
      <c r="B2" s="79"/>
      <c r="C2" s="79"/>
      <c r="D2" s="79"/>
      <c r="E2" s="137"/>
      <c r="F2" s="137"/>
      <c r="I2" s="139"/>
      <c r="J2" s="139"/>
      <c r="K2" s="140"/>
    </row>
    <row r="3" spans="1:11" ht="13.2" customHeight="1" x14ac:dyDescent="0.4">
      <c r="A3" s="2"/>
      <c r="B3" s="2"/>
      <c r="C3" s="2"/>
      <c r="D3" s="2"/>
      <c r="E3" s="4"/>
      <c r="F3" s="5"/>
    </row>
    <row r="4" spans="1:11" ht="13.2" customHeight="1" x14ac:dyDescent="0.4">
      <c r="A4" s="2"/>
      <c r="B4" s="2"/>
      <c r="C4" s="2"/>
      <c r="D4" s="2"/>
      <c r="E4" s="4"/>
      <c r="F4" s="5"/>
    </row>
    <row r="5" spans="1:11" ht="13.2" customHeight="1" thickBot="1" x14ac:dyDescent="0.45">
      <c r="A5" s="2"/>
      <c r="B5" s="2"/>
      <c r="C5" s="4"/>
      <c r="D5" s="2"/>
      <c r="E5" s="4"/>
      <c r="F5" s="5"/>
    </row>
    <row r="6" spans="1:11" s="12" customFormat="1" ht="20.100000000000001" customHeight="1" x14ac:dyDescent="0.25">
      <c r="A6" s="16"/>
      <c r="B6" s="16"/>
      <c r="C6" s="28" t="s">
        <v>37</v>
      </c>
      <c r="D6" s="28" t="s">
        <v>37</v>
      </c>
      <c r="E6" s="17" t="s">
        <v>38</v>
      </c>
      <c r="F6" s="18" t="s">
        <v>38</v>
      </c>
      <c r="G6" s="180" t="s">
        <v>60</v>
      </c>
      <c r="H6" s="181" t="s">
        <v>60</v>
      </c>
      <c r="I6" s="61" t="s">
        <v>59</v>
      </c>
      <c r="J6" s="62"/>
      <c r="K6" s="56"/>
    </row>
    <row r="7" spans="1:11" s="12" customFormat="1" ht="20.100000000000001" customHeight="1" thickBot="1" x14ac:dyDescent="0.25">
      <c r="A7" s="16"/>
      <c r="B7" s="23" t="s">
        <v>8</v>
      </c>
      <c r="C7" s="29" t="s">
        <v>12</v>
      </c>
      <c r="D7" s="21" t="s">
        <v>0</v>
      </c>
      <c r="E7" s="20" t="s">
        <v>12</v>
      </c>
      <c r="F7" s="21" t="s">
        <v>0</v>
      </c>
      <c r="G7" s="182" t="s">
        <v>61</v>
      </c>
      <c r="H7" s="183" t="s">
        <v>0</v>
      </c>
      <c r="I7" s="101" t="s">
        <v>16</v>
      </c>
      <c r="J7" s="62"/>
      <c r="K7" s="56"/>
    </row>
    <row r="8" spans="1:11" s="12" customFormat="1" ht="10.199999999999999" x14ac:dyDescent="0.2">
      <c r="A8" s="24"/>
      <c r="B8" s="23" t="s">
        <v>11</v>
      </c>
      <c r="C8" s="33">
        <v>965</v>
      </c>
      <c r="D8" s="55">
        <v>961</v>
      </c>
      <c r="E8" s="36">
        <v>1716</v>
      </c>
      <c r="F8" s="172">
        <v>1713</v>
      </c>
      <c r="G8" s="178">
        <f>C8+E8</f>
        <v>2681</v>
      </c>
      <c r="H8" s="179">
        <f>D8+F8</f>
        <v>2674</v>
      </c>
      <c r="I8" s="63">
        <f>G8-H8</f>
        <v>7</v>
      </c>
      <c r="J8" s="64"/>
      <c r="K8" s="56"/>
    </row>
    <row r="9" spans="1:11" s="25" customFormat="1" ht="10.199999999999999" x14ac:dyDescent="0.2">
      <c r="A9" s="24"/>
      <c r="C9" s="141"/>
      <c r="D9" s="142"/>
      <c r="E9" s="147"/>
      <c r="F9" s="148"/>
      <c r="G9" s="103"/>
      <c r="H9" s="68"/>
      <c r="I9" s="52"/>
      <c r="J9" s="57"/>
      <c r="K9" s="65"/>
    </row>
    <row r="10" spans="1:11" s="25" customFormat="1" ht="12.75" customHeight="1" x14ac:dyDescent="0.25">
      <c r="A10" s="184" t="s">
        <v>1</v>
      </c>
      <c r="B10" s="31">
        <v>0.78025</v>
      </c>
      <c r="C10" s="143">
        <f>$C$8*B10</f>
        <v>752.94124999999997</v>
      </c>
      <c r="D10" s="144">
        <v>752</v>
      </c>
      <c r="E10" s="149">
        <f>$E$8*B10</f>
        <v>1338.9090000000001</v>
      </c>
      <c r="F10" s="150">
        <v>1338</v>
      </c>
      <c r="G10" s="69">
        <f t="shared" ref="G10:H15" si="0">C10+E10</f>
        <v>2091.85025</v>
      </c>
      <c r="H10" s="115">
        <f>D10+F10</f>
        <v>2090</v>
      </c>
      <c r="I10" s="52"/>
      <c r="J10" s="57"/>
      <c r="K10" s="65"/>
    </row>
    <row r="11" spans="1:11" s="12" customFormat="1" ht="12.75" customHeight="1" x14ac:dyDescent="0.25">
      <c r="A11" s="184" t="s">
        <v>2</v>
      </c>
      <c r="B11" s="31">
        <v>7.8426999999999997E-2</v>
      </c>
      <c r="C11" s="143">
        <f t="shared" ref="C11:C15" si="1">$C$8*B11</f>
        <v>75.682054999999991</v>
      </c>
      <c r="D11" s="144">
        <v>75</v>
      </c>
      <c r="E11" s="149">
        <f t="shared" ref="E11:E15" si="2">$E$8*B11</f>
        <v>134.58073199999998</v>
      </c>
      <c r="F11" s="150">
        <v>134</v>
      </c>
      <c r="G11" s="69">
        <f t="shared" si="0"/>
        <v>210.26278699999997</v>
      </c>
      <c r="H11" s="70">
        <f t="shared" si="0"/>
        <v>209</v>
      </c>
      <c r="I11" s="53"/>
      <c r="J11" s="58"/>
      <c r="K11" s="56"/>
    </row>
    <row r="12" spans="1:11" s="12" customFormat="1" ht="12.75" customHeight="1" x14ac:dyDescent="0.25">
      <c r="A12" s="185" t="s">
        <v>5</v>
      </c>
      <c r="B12" s="31">
        <v>6.5020999999999995E-2</v>
      </c>
      <c r="C12" s="143">
        <f t="shared" si="1"/>
        <v>62.745264999999996</v>
      </c>
      <c r="D12" s="144">
        <v>62</v>
      </c>
      <c r="E12" s="149">
        <f t="shared" si="2"/>
        <v>111.57603599999999</v>
      </c>
      <c r="F12" s="150">
        <v>111</v>
      </c>
      <c r="G12" s="69">
        <f t="shared" si="0"/>
        <v>174.32130099999998</v>
      </c>
      <c r="H12" s="70">
        <f t="shared" si="0"/>
        <v>173</v>
      </c>
      <c r="I12" s="53"/>
      <c r="J12" s="58"/>
      <c r="K12" s="56"/>
    </row>
    <row r="13" spans="1:11" s="12" customFormat="1" ht="12.75" customHeight="1" x14ac:dyDescent="0.25">
      <c r="A13" s="184" t="s">
        <v>3</v>
      </c>
      <c r="B13" s="31">
        <v>6.2884999999999996E-2</v>
      </c>
      <c r="C13" s="143">
        <f t="shared" si="1"/>
        <v>60.684024999999998</v>
      </c>
      <c r="D13" s="144">
        <v>60</v>
      </c>
      <c r="E13" s="149">
        <f t="shared" si="2"/>
        <v>107.91065999999999</v>
      </c>
      <c r="F13" s="150">
        <v>107</v>
      </c>
      <c r="G13" s="69">
        <f t="shared" si="0"/>
        <v>168.594685</v>
      </c>
      <c r="H13" s="70">
        <f t="shared" si="0"/>
        <v>167</v>
      </c>
      <c r="I13" s="53"/>
      <c r="J13" s="58"/>
      <c r="K13" s="56"/>
    </row>
    <row r="14" spans="1:11" s="12" customFormat="1" ht="12.75" customHeight="1" x14ac:dyDescent="0.25">
      <c r="A14" s="186" t="s">
        <v>4</v>
      </c>
      <c r="B14" s="31">
        <v>1.3417E-2</v>
      </c>
      <c r="C14" s="143">
        <f t="shared" si="1"/>
        <v>12.947405</v>
      </c>
      <c r="D14" s="144">
        <v>12</v>
      </c>
      <c r="E14" s="149">
        <f t="shared" si="2"/>
        <v>23.023572000000001</v>
      </c>
      <c r="F14" s="150">
        <v>23</v>
      </c>
      <c r="G14" s="69">
        <f t="shared" si="0"/>
        <v>35.970977000000005</v>
      </c>
      <c r="H14" s="70">
        <f t="shared" si="0"/>
        <v>35</v>
      </c>
      <c r="I14" s="53"/>
      <c r="J14" s="58"/>
      <c r="K14" s="56"/>
    </row>
    <row r="15" spans="1:11" s="12" customFormat="1" ht="12.75" customHeight="1" thickBot="1" x14ac:dyDescent="0.3">
      <c r="A15" s="186" t="s">
        <v>14</v>
      </c>
      <c r="B15" s="73">
        <v>0</v>
      </c>
      <c r="C15" s="145">
        <f t="shared" si="1"/>
        <v>0</v>
      </c>
      <c r="D15" s="146">
        <v>0</v>
      </c>
      <c r="E15" s="151">
        <f t="shared" si="2"/>
        <v>0</v>
      </c>
      <c r="F15" s="152">
        <v>0</v>
      </c>
      <c r="G15" s="71">
        <f t="shared" si="0"/>
        <v>0</v>
      </c>
      <c r="H15" s="72">
        <f t="shared" si="0"/>
        <v>0</v>
      </c>
      <c r="I15" s="54"/>
      <c r="J15" s="58"/>
      <c r="K15" s="56"/>
    </row>
    <row r="16" spans="1:11" s="12" customFormat="1" ht="12.75" customHeight="1" thickTop="1" thickBot="1" x14ac:dyDescent="0.3">
      <c r="A16"/>
      <c r="B16" s="74">
        <f t="shared" ref="B16:H16" si="3">SUM(B10:B15)</f>
        <v>1</v>
      </c>
      <c r="C16" s="173">
        <f t="shared" si="3"/>
        <v>965</v>
      </c>
      <c r="D16" s="174">
        <f t="shared" si="3"/>
        <v>961</v>
      </c>
      <c r="E16" s="175">
        <f t="shared" si="3"/>
        <v>1716</v>
      </c>
      <c r="F16" s="174">
        <f t="shared" si="3"/>
        <v>1713</v>
      </c>
      <c r="G16" s="175">
        <f t="shared" si="3"/>
        <v>2681</v>
      </c>
      <c r="H16" s="176">
        <f t="shared" si="3"/>
        <v>2674</v>
      </c>
      <c r="I16" s="177">
        <v>7</v>
      </c>
      <c r="J16" s="67"/>
      <c r="K16" s="56"/>
    </row>
    <row r="19" spans="4:6" ht="13.2" customHeight="1" x14ac:dyDescent="0.25"/>
    <row r="21" spans="4:6" x14ac:dyDescent="0.25">
      <c r="D21" s="102"/>
      <c r="F21" s="102"/>
    </row>
  </sheetData>
  <pageMargins left="0.75" right="0.75" top="1" bottom="1" header="0.5" footer="0.5"/>
  <pageSetup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E25" sqref="E25"/>
    </sheetView>
  </sheetViews>
  <sheetFormatPr defaultRowHeight="13.2" x14ac:dyDescent="0.25"/>
  <cols>
    <col min="1" max="1" width="12.44140625" customWidth="1"/>
    <col min="2" max="2" width="15" customWidth="1"/>
    <col min="3" max="4" width="15.44140625" customWidth="1"/>
    <col min="5" max="5" width="14.44140625" style="43" customWidth="1"/>
    <col min="6" max="6" width="26.109375" style="60" customWidth="1"/>
  </cols>
  <sheetData>
    <row r="1" spans="1:11" s="11" customFormat="1" ht="50.1" customHeight="1" x14ac:dyDescent="0.5">
      <c r="A1" s="9" t="s">
        <v>62</v>
      </c>
      <c r="B1" s="9"/>
      <c r="C1" s="9"/>
      <c r="D1" s="9"/>
      <c r="E1" s="10"/>
      <c r="F1" s="10"/>
      <c r="I1" s="42"/>
      <c r="J1" s="42"/>
      <c r="K1" s="59"/>
    </row>
    <row r="2" spans="1:11" s="138" customFormat="1" ht="24.9" customHeight="1" x14ac:dyDescent="0.4">
      <c r="A2" s="79" t="s">
        <v>34</v>
      </c>
      <c r="B2" s="79"/>
      <c r="C2" s="79"/>
      <c r="D2" s="79"/>
      <c r="E2" s="137"/>
      <c r="F2" s="137"/>
      <c r="I2" s="139"/>
      <c r="J2" s="139"/>
      <c r="K2" s="140"/>
    </row>
    <row r="3" spans="1:11" ht="13.2" customHeight="1" x14ac:dyDescent="0.25">
      <c r="A3" s="4"/>
      <c r="B3" s="30"/>
      <c r="C3" s="6"/>
      <c r="E3" s="44"/>
    </row>
    <row r="4" spans="1:11" ht="13.2" customHeight="1" x14ac:dyDescent="0.25">
      <c r="A4" s="4"/>
      <c r="B4" s="30"/>
      <c r="C4" s="6"/>
      <c r="E4" s="44"/>
    </row>
    <row r="5" spans="1:11" ht="13.2" customHeight="1" thickBot="1" x14ac:dyDescent="0.3">
      <c r="D5" s="1"/>
    </row>
    <row r="6" spans="1:11" s="12" customFormat="1" ht="20.100000000000001" customHeight="1" x14ac:dyDescent="0.2">
      <c r="A6" s="16"/>
      <c r="B6" s="16"/>
      <c r="C6" s="28" t="s">
        <v>39</v>
      </c>
      <c r="D6" s="28" t="s">
        <v>40</v>
      </c>
      <c r="E6" s="61" t="s">
        <v>59</v>
      </c>
      <c r="F6" s="56"/>
    </row>
    <row r="7" spans="1:11" s="12" customFormat="1" ht="20.100000000000001" customHeight="1" thickBot="1" x14ac:dyDescent="0.25">
      <c r="A7" s="16"/>
      <c r="B7" s="23" t="s">
        <v>8</v>
      </c>
      <c r="C7" s="29" t="s">
        <v>12</v>
      </c>
      <c r="D7" s="21" t="s">
        <v>0</v>
      </c>
      <c r="E7" s="101" t="s">
        <v>16</v>
      </c>
      <c r="F7" s="56"/>
    </row>
    <row r="8" spans="1:11" s="12" customFormat="1" ht="10.199999999999999" x14ac:dyDescent="0.2">
      <c r="A8" s="24"/>
      <c r="B8" s="23" t="s">
        <v>11</v>
      </c>
      <c r="C8" s="104">
        <v>43422</v>
      </c>
      <c r="D8" s="105">
        <v>43419</v>
      </c>
      <c r="E8" s="63">
        <f>C8-D8</f>
        <v>3</v>
      </c>
      <c r="F8" s="56"/>
    </row>
    <row r="9" spans="1:11" s="25" customFormat="1" ht="10.199999999999999" x14ac:dyDescent="0.2">
      <c r="A9" s="24"/>
      <c r="C9" s="106"/>
      <c r="D9" s="113"/>
      <c r="E9" s="52"/>
      <c r="F9" s="65"/>
    </row>
    <row r="10" spans="1:11" s="25" customFormat="1" ht="12.75" customHeight="1" x14ac:dyDescent="0.25">
      <c r="A10" s="187" t="s">
        <v>1</v>
      </c>
      <c r="B10" s="76">
        <v>0.82152800000000004</v>
      </c>
      <c r="C10" s="111">
        <f>$C$8*B10</f>
        <v>35672.388815999999</v>
      </c>
      <c r="D10" s="107">
        <v>35672</v>
      </c>
      <c r="E10" s="52"/>
      <c r="F10" s="65"/>
    </row>
    <row r="11" spans="1:11" s="12" customFormat="1" ht="12.75" customHeight="1" x14ac:dyDescent="0.25">
      <c r="A11" s="187" t="s">
        <v>2</v>
      </c>
      <c r="B11" s="76">
        <v>8.2575999999999997E-2</v>
      </c>
      <c r="C11" s="111">
        <f t="shared" ref="C11:C15" si="0">$C$8*B11</f>
        <v>3585.6150720000001</v>
      </c>
      <c r="D11" s="107">
        <v>3585</v>
      </c>
      <c r="E11" s="53"/>
      <c r="F11" s="56"/>
    </row>
    <row r="12" spans="1:11" s="12" customFormat="1" ht="12.75" customHeight="1" x14ac:dyDescent="0.25">
      <c r="A12" s="188" t="s">
        <v>5</v>
      </c>
      <c r="B12" s="76">
        <v>6.8460999999999994E-2</v>
      </c>
      <c r="C12" s="111">
        <f t="shared" si="0"/>
        <v>2972.713542</v>
      </c>
      <c r="D12" s="107">
        <v>2972</v>
      </c>
      <c r="E12" s="53"/>
      <c r="F12" s="56"/>
    </row>
    <row r="13" spans="1:11" s="12" customFormat="1" ht="12.75" customHeight="1" x14ac:dyDescent="0.25">
      <c r="A13" s="187" t="s">
        <v>3</v>
      </c>
      <c r="B13" s="76">
        <v>0</v>
      </c>
      <c r="C13" s="112">
        <f t="shared" si="0"/>
        <v>0</v>
      </c>
      <c r="D13" s="107">
        <v>0</v>
      </c>
      <c r="E13" s="53"/>
      <c r="F13" s="56"/>
    </row>
    <row r="14" spans="1:11" s="12" customFormat="1" ht="12.75" customHeight="1" x14ac:dyDescent="0.25">
      <c r="A14" s="189" t="s">
        <v>4</v>
      </c>
      <c r="B14" s="76">
        <v>1.4127000000000001E-2</v>
      </c>
      <c r="C14" s="111">
        <f t="shared" si="0"/>
        <v>613.422594</v>
      </c>
      <c r="D14" s="107">
        <v>613</v>
      </c>
      <c r="E14" s="53"/>
      <c r="F14" s="56"/>
    </row>
    <row r="15" spans="1:11" s="12" customFormat="1" ht="12.75" customHeight="1" thickBot="1" x14ac:dyDescent="0.3">
      <c r="A15" s="189" t="s">
        <v>14</v>
      </c>
      <c r="B15" s="32">
        <v>1.3308E-2</v>
      </c>
      <c r="C15" s="114">
        <f t="shared" si="0"/>
        <v>577.85997599999996</v>
      </c>
      <c r="D15" s="108">
        <v>577</v>
      </c>
      <c r="E15" s="54"/>
      <c r="F15" s="56"/>
    </row>
    <row r="16" spans="1:11" s="12" customFormat="1" ht="12.75" customHeight="1" thickTop="1" thickBot="1" x14ac:dyDescent="0.3">
      <c r="A16"/>
      <c r="B16" s="77">
        <f>SUM(B10:B15)</f>
        <v>1</v>
      </c>
      <c r="C16" s="109">
        <f>SUM(C10:C15)</f>
        <v>43422</v>
      </c>
      <c r="D16" s="110">
        <f>SUM(D10:D15)</f>
        <v>43419</v>
      </c>
      <c r="E16" s="177">
        <v>3</v>
      </c>
      <c r="F16" s="56"/>
    </row>
    <row r="21" spans="1:4" x14ac:dyDescent="0.25">
      <c r="A21" s="195" t="s">
        <v>66</v>
      </c>
      <c r="B21" s="169" t="s">
        <v>63</v>
      </c>
      <c r="C21" s="190">
        <v>14956.72</v>
      </c>
      <c r="D21" s="43">
        <v>14957</v>
      </c>
    </row>
    <row r="22" spans="1:4" x14ac:dyDescent="0.25">
      <c r="B22" s="169" t="s">
        <v>64</v>
      </c>
      <c r="C22" s="190">
        <v>13536.56</v>
      </c>
      <c r="D22" s="43">
        <v>13537</v>
      </c>
    </row>
    <row r="23" spans="1:4" ht="13.8" thickBot="1" x14ac:dyDescent="0.3">
      <c r="B23" s="192" t="s">
        <v>65</v>
      </c>
      <c r="C23" s="191">
        <v>14928.42</v>
      </c>
      <c r="D23" s="193">
        <v>14928</v>
      </c>
    </row>
    <row r="24" spans="1:4" ht="13.8" thickTop="1" x14ac:dyDescent="0.25">
      <c r="C24" s="190">
        <f>SUM(C21:C23)</f>
        <v>43421.7</v>
      </c>
      <c r="D24" s="194">
        <f>SUM(D21:D23)</f>
        <v>43422</v>
      </c>
    </row>
  </sheetData>
  <pageMargins left="0.75" right="0.75" top="1" bottom="1" header="0.5" footer="0.5"/>
  <pageSetup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C21" sqref="C21"/>
    </sheetView>
  </sheetViews>
  <sheetFormatPr defaultRowHeight="13.2" x14ac:dyDescent="0.25"/>
  <cols>
    <col min="1" max="1" width="2.109375" style="82" customWidth="1"/>
    <col min="2" max="2" width="16" style="82" customWidth="1"/>
    <col min="3" max="3" width="16.44140625" style="123" customWidth="1"/>
    <col min="4" max="4" width="11.88671875" style="84" customWidth="1"/>
    <col min="5" max="5" width="20.109375" style="82" customWidth="1"/>
    <col min="6" max="6" width="16" style="131" customWidth="1"/>
    <col min="7" max="7" width="19.88671875" style="82" customWidth="1"/>
    <col min="8" max="16384" width="8.88671875" style="82"/>
  </cols>
  <sheetData>
    <row r="1" spans="1:7" ht="30" customHeight="1" x14ac:dyDescent="0.4">
      <c r="A1" s="80" t="s">
        <v>32</v>
      </c>
    </row>
    <row r="2" spans="1:7" ht="15" x14ac:dyDescent="0.25">
      <c r="A2" s="85"/>
      <c r="B2" s="87"/>
      <c r="D2" s="86"/>
    </row>
    <row r="3" spans="1:7" ht="15" x14ac:dyDescent="0.25">
      <c r="A3" s="81"/>
      <c r="B3" s="87"/>
      <c r="D3" s="86"/>
    </row>
    <row r="4" spans="1:7" x14ac:dyDescent="0.25">
      <c r="A4" s="88"/>
      <c r="B4" s="88"/>
      <c r="D4" s="90"/>
    </row>
    <row r="5" spans="1:7" s="83" customFormat="1" ht="15.6" x14ac:dyDescent="0.3">
      <c r="A5" s="91"/>
      <c r="B5" s="92" t="s">
        <v>33</v>
      </c>
      <c r="C5" s="93"/>
      <c r="D5" s="117"/>
      <c r="E5" s="92" t="s">
        <v>34</v>
      </c>
      <c r="F5" s="132"/>
    </row>
    <row r="6" spans="1:7" x14ac:dyDescent="0.25">
      <c r="B6" s="82" t="s">
        <v>1</v>
      </c>
      <c r="C6" s="124">
        <v>0.78025</v>
      </c>
      <c r="D6" s="90"/>
      <c r="E6" s="82" t="s">
        <v>1</v>
      </c>
      <c r="F6" s="133">
        <v>0.82152800000000004</v>
      </c>
    </row>
    <row r="7" spans="1:7" x14ac:dyDescent="0.25">
      <c r="B7" s="82" t="s">
        <v>2</v>
      </c>
      <c r="C7" s="124">
        <v>7.8426999999999997E-2</v>
      </c>
      <c r="D7" s="90"/>
      <c r="E7" s="82" t="s">
        <v>2</v>
      </c>
      <c r="F7" s="133">
        <v>8.2575999999999997E-2</v>
      </c>
    </row>
    <row r="8" spans="1:7" x14ac:dyDescent="0.25">
      <c r="B8" s="90" t="s">
        <v>5</v>
      </c>
      <c r="C8" s="124">
        <v>6.5020999999999995E-2</v>
      </c>
      <c r="D8" s="90"/>
      <c r="E8" s="90" t="s">
        <v>5</v>
      </c>
      <c r="F8" s="133">
        <v>6.8460999999999994E-2</v>
      </c>
      <c r="G8" s="88"/>
    </row>
    <row r="9" spans="1:7" x14ac:dyDescent="0.25">
      <c r="B9" s="82" t="s">
        <v>3</v>
      </c>
      <c r="C9" s="124">
        <v>6.2884999999999996E-2</v>
      </c>
      <c r="D9" s="118"/>
      <c r="E9" s="82" t="s">
        <v>3</v>
      </c>
      <c r="F9" s="133">
        <v>0</v>
      </c>
      <c r="G9" s="88"/>
    </row>
    <row r="10" spans="1:7" x14ac:dyDescent="0.25">
      <c r="B10" s="88" t="s">
        <v>4</v>
      </c>
      <c r="C10" s="124">
        <v>1.3417E-2</v>
      </c>
      <c r="D10" s="118"/>
      <c r="E10" s="88" t="s">
        <v>4</v>
      </c>
      <c r="F10" s="133">
        <v>1.4127000000000001E-2</v>
      </c>
      <c r="G10" s="88"/>
    </row>
    <row r="11" spans="1:7" ht="13.8" thickBot="1" x14ac:dyDescent="0.3">
      <c r="B11" s="94" t="s">
        <v>14</v>
      </c>
      <c r="C11" s="125">
        <v>0</v>
      </c>
      <c r="D11" s="118"/>
      <c r="E11" s="94" t="s">
        <v>14</v>
      </c>
      <c r="F11" s="134">
        <v>1.3308E-2</v>
      </c>
      <c r="G11" s="88"/>
    </row>
    <row r="12" spans="1:7" s="95" customFormat="1" ht="13.8" thickTop="1" x14ac:dyDescent="0.25">
      <c r="C12" s="135">
        <f>SUM(C6:C11)</f>
        <v>1</v>
      </c>
      <c r="D12" s="119"/>
      <c r="F12" s="135">
        <f>SUM(F6:F11)</f>
        <v>1</v>
      </c>
      <c r="G12" s="96"/>
    </row>
    <row r="13" spans="1:7" x14ac:dyDescent="0.25">
      <c r="C13" s="126"/>
      <c r="D13" s="118"/>
      <c r="F13" s="133"/>
      <c r="G13" s="88"/>
    </row>
    <row r="14" spans="1:7" s="83" customFormat="1" ht="15.6" x14ac:dyDescent="0.3">
      <c r="B14" s="97" t="s">
        <v>35</v>
      </c>
      <c r="C14" s="127"/>
      <c r="D14" s="120"/>
      <c r="E14" s="97" t="s">
        <v>35</v>
      </c>
      <c r="F14" s="136"/>
      <c r="G14" s="91"/>
    </row>
    <row r="15" spans="1:7" x14ac:dyDescent="0.25">
      <c r="B15" s="88" t="s">
        <v>18</v>
      </c>
      <c r="C15" s="128">
        <v>2.0249999999999999E-3</v>
      </c>
      <c r="D15" s="118"/>
      <c r="E15" s="88" t="s">
        <v>18</v>
      </c>
      <c r="F15" s="133">
        <v>2.1320000000000002E-3</v>
      </c>
      <c r="G15" s="88"/>
    </row>
    <row r="16" spans="1:7" x14ac:dyDescent="0.25">
      <c r="B16" s="88" t="s">
        <v>19</v>
      </c>
      <c r="C16" s="128">
        <v>2.4550000000000002E-3</v>
      </c>
      <c r="D16" s="118"/>
      <c r="E16" s="88" t="s">
        <v>19</v>
      </c>
      <c r="F16" s="133">
        <v>2.5850000000000001E-3</v>
      </c>
      <c r="G16" s="88"/>
    </row>
    <row r="17" spans="1:7" x14ac:dyDescent="0.25">
      <c r="B17" s="88" t="s">
        <v>20</v>
      </c>
      <c r="C17" s="128">
        <v>8.3639999999999999E-3</v>
      </c>
      <c r="D17" s="118"/>
      <c r="E17" s="88" t="s">
        <v>20</v>
      </c>
      <c r="F17" s="133">
        <v>8.8070000000000006E-3</v>
      </c>
      <c r="G17" s="88"/>
    </row>
    <row r="18" spans="1:7" x14ac:dyDescent="0.25">
      <c r="B18" s="88" t="s">
        <v>21</v>
      </c>
      <c r="C18" s="128">
        <v>1.2385999999999999E-2</v>
      </c>
      <c r="D18" s="118"/>
      <c r="E18" s="88" t="s">
        <v>21</v>
      </c>
      <c r="F18" s="133">
        <v>1.3042E-2</v>
      </c>
      <c r="G18" s="88"/>
    </row>
    <row r="19" spans="1:7" x14ac:dyDescent="0.25">
      <c r="B19" s="88" t="s">
        <v>22</v>
      </c>
      <c r="C19" s="128">
        <v>5.7920000000000003E-3</v>
      </c>
      <c r="D19" s="121"/>
      <c r="E19" s="88" t="s">
        <v>22</v>
      </c>
      <c r="F19" s="133">
        <v>6.097E-3</v>
      </c>
      <c r="G19" s="88"/>
    </row>
    <row r="20" spans="1:7" x14ac:dyDescent="0.25">
      <c r="A20" s="88"/>
      <c r="B20" s="88" t="s">
        <v>23</v>
      </c>
      <c r="C20" s="128">
        <v>9.2699999999999998E-4</v>
      </c>
      <c r="D20" s="121"/>
      <c r="E20" s="88" t="s">
        <v>23</v>
      </c>
      <c r="F20" s="133">
        <v>9.7599999999999998E-4</v>
      </c>
      <c r="G20" s="88"/>
    </row>
    <row r="21" spans="1:7" x14ac:dyDescent="0.25">
      <c r="A21" s="88"/>
      <c r="B21" s="88" t="s">
        <v>24</v>
      </c>
      <c r="C21" s="128">
        <v>8.2070000000000008E-3</v>
      </c>
      <c r="D21" s="90"/>
      <c r="E21" s="88" t="s">
        <v>24</v>
      </c>
      <c r="F21" s="133">
        <v>8.6409999999999994E-3</v>
      </c>
    </row>
    <row r="22" spans="1:7" x14ac:dyDescent="0.25">
      <c r="B22" s="88" t="s">
        <v>25</v>
      </c>
      <c r="C22" s="128">
        <v>5.3759999999999997E-3</v>
      </c>
      <c r="D22" s="90"/>
      <c r="E22" s="88" t="s">
        <v>25</v>
      </c>
      <c r="F22" s="133">
        <v>5.6600000000000001E-3</v>
      </c>
    </row>
    <row r="23" spans="1:7" x14ac:dyDescent="0.25">
      <c r="B23" s="88" t="s">
        <v>26</v>
      </c>
      <c r="C23" s="128">
        <v>2.6199999999999999E-3</v>
      </c>
      <c r="D23" s="90"/>
      <c r="E23" s="88" t="s">
        <v>26</v>
      </c>
      <c r="F23" s="133">
        <v>2.7590000000000002E-3</v>
      </c>
    </row>
    <row r="24" spans="1:7" x14ac:dyDescent="0.25">
      <c r="B24" s="88" t="s">
        <v>27</v>
      </c>
      <c r="C24" s="128">
        <v>4.7590000000000002E-3</v>
      </c>
      <c r="D24" s="90"/>
      <c r="E24" s="88" t="s">
        <v>27</v>
      </c>
      <c r="F24" s="133">
        <v>5.0109999999999998E-3</v>
      </c>
    </row>
    <row r="25" spans="1:7" x14ac:dyDescent="0.25">
      <c r="B25" s="88" t="s">
        <v>28</v>
      </c>
      <c r="C25" s="128">
        <v>2.4250000000000001E-3</v>
      </c>
      <c r="D25" s="90"/>
      <c r="E25" s="88" t="s">
        <v>28</v>
      </c>
      <c r="F25" s="133">
        <v>2.5530000000000001E-3</v>
      </c>
    </row>
    <row r="26" spans="1:7" ht="13.8" thickBot="1" x14ac:dyDescent="0.3">
      <c r="B26" s="88" t="s">
        <v>29</v>
      </c>
      <c r="C26" s="129">
        <v>9.6849999999999992E-3</v>
      </c>
      <c r="D26" s="90"/>
      <c r="E26" s="88" t="s">
        <v>29</v>
      </c>
      <c r="F26" s="134">
        <v>1.0198E-2</v>
      </c>
    </row>
    <row r="27" spans="1:7" ht="13.8" thickTop="1" x14ac:dyDescent="0.25">
      <c r="B27" s="88"/>
      <c r="C27" s="124">
        <f>SUM(C15:C26)</f>
        <v>6.5020999999999995E-2</v>
      </c>
      <c r="D27" s="90"/>
      <c r="F27" s="124">
        <f>SUM(F15:F26)</f>
        <v>6.8460999999999994E-2</v>
      </c>
    </row>
    <row r="28" spans="1:7" x14ac:dyDescent="0.25">
      <c r="B28" s="88"/>
      <c r="D28" s="90"/>
      <c r="F28" s="133"/>
    </row>
    <row r="29" spans="1:7" s="83" customFormat="1" x14ac:dyDescent="0.25">
      <c r="B29" s="98"/>
      <c r="C29" s="130"/>
      <c r="D29" s="122"/>
      <c r="F29" s="132"/>
    </row>
    <row r="30" spans="1:7" x14ac:dyDescent="0.25">
      <c r="B30" s="89"/>
    </row>
    <row r="31" spans="1:7" x14ac:dyDescent="0.25">
      <c r="A31" s="88"/>
      <c r="B31" s="89"/>
      <c r="D31" s="90"/>
    </row>
    <row r="32" spans="1:7" x14ac:dyDescent="0.25">
      <c r="A32" s="88"/>
      <c r="B32" s="99"/>
      <c r="D32" s="90"/>
    </row>
    <row r="33" spans="1:4" x14ac:dyDescent="0.25">
      <c r="A33" s="88"/>
      <c r="B33" s="88"/>
      <c r="D33" s="90"/>
    </row>
  </sheetData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A47" sqref="A47"/>
    </sheetView>
  </sheetViews>
  <sheetFormatPr defaultRowHeight="13.2" x14ac:dyDescent="0.25"/>
  <cols>
    <col min="1" max="1" width="21.77734375" customWidth="1"/>
    <col min="2" max="2" width="12.33203125" style="171" customWidth="1"/>
    <col min="3" max="3" width="10.44140625" customWidth="1"/>
    <col min="4" max="4" width="16" customWidth="1"/>
  </cols>
  <sheetData>
    <row r="1" spans="1:5" ht="28.2" x14ac:dyDescent="0.5">
      <c r="A1" s="153" t="s">
        <v>41</v>
      </c>
      <c r="B1" s="154"/>
      <c r="C1" s="155"/>
      <c r="D1" s="154"/>
      <c r="E1" s="1"/>
    </row>
    <row r="2" spans="1:5" ht="21.6" thickBot="1" x14ac:dyDescent="0.45">
      <c r="A2" s="156"/>
      <c r="B2" s="170"/>
      <c r="C2" s="157"/>
    </row>
    <row r="3" spans="1:5" ht="21.6" thickBot="1" x14ac:dyDescent="0.45">
      <c r="A3" s="158" t="s">
        <v>42</v>
      </c>
      <c r="B3" s="159"/>
      <c r="C3" s="160"/>
      <c r="D3" s="161"/>
      <c r="E3" s="1"/>
    </row>
    <row r="4" spans="1:5" x14ac:dyDescent="0.25">
      <c r="A4" s="162" t="s">
        <v>48</v>
      </c>
      <c r="C4" s="157"/>
    </row>
    <row r="5" spans="1:5" x14ac:dyDescent="0.25">
      <c r="B5" s="169" t="s">
        <v>43</v>
      </c>
      <c r="C5" s="157">
        <v>106</v>
      </c>
    </row>
    <row r="6" spans="1:5" x14ac:dyDescent="0.25">
      <c r="B6" s="169" t="s">
        <v>44</v>
      </c>
      <c r="C6" s="157">
        <v>94</v>
      </c>
    </row>
    <row r="7" spans="1:5" x14ac:dyDescent="0.25">
      <c r="B7" s="169" t="s">
        <v>45</v>
      </c>
      <c r="C7" s="157">
        <v>111</v>
      </c>
      <c r="D7">
        <f>C5+C6+C7</f>
        <v>311</v>
      </c>
    </row>
    <row r="8" spans="1:5" x14ac:dyDescent="0.25">
      <c r="A8" s="162" t="s">
        <v>49</v>
      </c>
      <c r="B8" s="169"/>
      <c r="C8" s="157"/>
    </row>
    <row r="9" spans="1:5" x14ac:dyDescent="0.25">
      <c r="B9" s="169" t="s">
        <v>43</v>
      </c>
      <c r="C9" s="157">
        <v>72</v>
      </c>
    </row>
    <row r="10" spans="1:5" x14ac:dyDescent="0.25">
      <c r="B10" s="169" t="s">
        <v>44</v>
      </c>
      <c r="C10" s="157">
        <v>66</v>
      </c>
    </row>
    <row r="11" spans="1:5" x14ac:dyDescent="0.25">
      <c r="B11" s="169" t="s">
        <v>45</v>
      </c>
      <c r="C11" s="157">
        <v>72</v>
      </c>
      <c r="D11" s="164">
        <f>C9+C10+C11</f>
        <v>210</v>
      </c>
    </row>
    <row r="12" spans="1:5" x14ac:dyDescent="0.25">
      <c r="A12" s="162" t="s">
        <v>50</v>
      </c>
      <c r="B12" s="169"/>
      <c r="C12" s="157"/>
    </row>
    <row r="13" spans="1:5" x14ac:dyDescent="0.25">
      <c r="B13" s="169" t="s">
        <v>43</v>
      </c>
      <c r="C13" s="157">
        <v>128</v>
      </c>
    </row>
    <row r="14" spans="1:5" x14ac:dyDescent="0.25">
      <c r="A14" s="162"/>
      <c r="B14" s="169" t="s">
        <v>44</v>
      </c>
      <c r="C14" s="157">
        <v>121</v>
      </c>
    </row>
    <row r="15" spans="1:5" ht="13.8" thickBot="1" x14ac:dyDescent="0.3">
      <c r="A15" s="162"/>
      <c r="B15" s="169" t="s">
        <v>45</v>
      </c>
      <c r="C15" s="157">
        <v>195</v>
      </c>
      <c r="D15" s="165">
        <f>C13+C14+C15</f>
        <v>444</v>
      </c>
    </row>
    <row r="16" spans="1:5" ht="16.2" thickTop="1" x14ac:dyDescent="0.3">
      <c r="A16" s="162"/>
      <c r="B16" s="163"/>
      <c r="C16" s="157"/>
      <c r="D16" s="166">
        <f>SUM(D7:D15)</f>
        <v>965</v>
      </c>
    </row>
    <row r="17" spans="1:5" ht="13.8" thickBot="1" x14ac:dyDescent="0.3">
      <c r="A17" s="162"/>
      <c r="B17" s="163"/>
      <c r="C17" s="157"/>
      <c r="D17" s="164"/>
    </row>
    <row r="18" spans="1:5" ht="21.6" thickBot="1" x14ac:dyDescent="0.45">
      <c r="A18" s="158" t="s">
        <v>46</v>
      </c>
      <c r="B18" s="159"/>
      <c r="C18" s="160"/>
      <c r="D18" s="161"/>
      <c r="E18" s="1"/>
    </row>
    <row r="19" spans="1:5" x14ac:dyDescent="0.25">
      <c r="A19" s="162" t="s">
        <v>51</v>
      </c>
      <c r="B19" s="163"/>
      <c r="C19" s="157"/>
    </row>
    <row r="20" spans="1:5" x14ac:dyDescent="0.25">
      <c r="B20" s="169" t="s">
        <v>43</v>
      </c>
      <c r="C20" s="157">
        <v>1</v>
      </c>
    </row>
    <row r="21" spans="1:5" x14ac:dyDescent="0.25">
      <c r="B21" s="169" t="s">
        <v>44</v>
      </c>
      <c r="C21" s="157">
        <v>0</v>
      </c>
    </row>
    <row r="22" spans="1:5" x14ac:dyDescent="0.25">
      <c r="B22" s="169" t="s">
        <v>45</v>
      </c>
      <c r="C22" s="157">
        <v>3</v>
      </c>
      <c r="D22">
        <f>C20+C21+C22</f>
        <v>4</v>
      </c>
    </row>
    <row r="23" spans="1:5" x14ac:dyDescent="0.25">
      <c r="A23" s="162" t="s">
        <v>52</v>
      </c>
      <c r="B23" s="169"/>
      <c r="C23" s="157"/>
    </row>
    <row r="24" spans="1:5" x14ac:dyDescent="0.25">
      <c r="B24" s="169" t="s">
        <v>43</v>
      </c>
      <c r="C24" s="157">
        <v>50</v>
      </c>
    </row>
    <row r="25" spans="1:5" x14ac:dyDescent="0.25">
      <c r="B25" s="169" t="s">
        <v>44</v>
      </c>
      <c r="C25" s="157">
        <v>71</v>
      </c>
    </row>
    <row r="26" spans="1:5" x14ac:dyDescent="0.25">
      <c r="B26" s="169" t="s">
        <v>45</v>
      </c>
      <c r="C26" s="157">
        <v>104</v>
      </c>
      <c r="D26">
        <f>C24+C25+C26</f>
        <v>225</v>
      </c>
    </row>
    <row r="27" spans="1:5" x14ac:dyDescent="0.25">
      <c r="A27" s="162" t="s">
        <v>53</v>
      </c>
      <c r="B27" s="169"/>
      <c r="C27" s="157"/>
    </row>
    <row r="28" spans="1:5" x14ac:dyDescent="0.25">
      <c r="B28" s="169" t="s">
        <v>43</v>
      </c>
      <c r="C28" s="157">
        <v>2</v>
      </c>
    </row>
    <row r="29" spans="1:5" x14ac:dyDescent="0.25">
      <c r="B29" s="169" t="s">
        <v>44</v>
      </c>
      <c r="C29" s="157">
        <v>2</v>
      </c>
    </row>
    <row r="30" spans="1:5" x14ac:dyDescent="0.25">
      <c r="B30" s="169" t="s">
        <v>45</v>
      </c>
      <c r="C30" s="157">
        <v>4</v>
      </c>
      <c r="D30" s="164">
        <f>C28+C29+C30</f>
        <v>8</v>
      </c>
    </row>
    <row r="31" spans="1:5" x14ac:dyDescent="0.25">
      <c r="A31" s="162" t="s">
        <v>54</v>
      </c>
      <c r="B31" s="169"/>
      <c r="C31" s="157"/>
    </row>
    <row r="32" spans="1:5" x14ac:dyDescent="0.25">
      <c r="B32" s="169" t="s">
        <v>43</v>
      </c>
      <c r="C32" s="157">
        <v>1</v>
      </c>
    </row>
    <row r="33" spans="1:4" x14ac:dyDescent="0.25">
      <c r="B33" s="169" t="s">
        <v>44</v>
      </c>
      <c r="C33" s="157">
        <v>1</v>
      </c>
    </row>
    <row r="34" spans="1:4" x14ac:dyDescent="0.25">
      <c r="B34" s="169" t="s">
        <v>45</v>
      </c>
      <c r="C34" s="157">
        <v>2</v>
      </c>
      <c r="D34" s="164">
        <f>C32+C33+C34</f>
        <v>4</v>
      </c>
    </row>
    <row r="35" spans="1:4" x14ac:dyDescent="0.25">
      <c r="A35" s="162" t="s">
        <v>55</v>
      </c>
      <c r="B35" s="169"/>
      <c r="C35" s="167"/>
      <c r="D35" s="164"/>
    </row>
    <row r="36" spans="1:4" x14ac:dyDescent="0.25">
      <c r="B36" s="169" t="s">
        <v>43</v>
      </c>
      <c r="C36" s="157">
        <v>0</v>
      </c>
      <c r="D36" s="164"/>
    </row>
    <row r="37" spans="1:4" x14ac:dyDescent="0.25">
      <c r="B37" s="169" t="s">
        <v>44</v>
      </c>
      <c r="C37" s="157">
        <v>1</v>
      </c>
      <c r="D37" s="164"/>
    </row>
    <row r="38" spans="1:4" x14ac:dyDescent="0.25">
      <c r="B38" s="169" t="s">
        <v>45</v>
      </c>
      <c r="C38" s="157">
        <v>1</v>
      </c>
      <c r="D38" s="164">
        <f>C36+C37+C38</f>
        <v>2</v>
      </c>
    </row>
    <row r="39" spans="1:4" x14ac:dyDescent="0.25">
      <c r="A39" s="162" t="s">
        <v>56</v>
      </c>
      <c r="B39" s="169"/>
      <c r="C39" s="157"/>
    </row>
    <row r="40" spans="1:4" x14ac:dyDescent="0.25">
      <c r="B40" s="169" t="s">
        <v>43</v>
      </c>
      <c r="C40" s="157">
        <v>110</v>
      </c>
    </row>
    <row r="41" spans="1:4" x14ac:dyDescent="0.25">
      <c r="A41" s="162"/>
      <c r="B41" s="169" t="s">
        <v>44</v>
      </c>
      <c r="C41" s="157">
        <v>159</v>
      </c>
    </row>
    <row r="42" spans="1:4" x14ac:dyDescent="0.25">
      <c r="A42" s="162"/>
      <c r="B42" s="169" t="s">
        <v>45</v>
      </c>
      <c r="C42" s="157">
        <v>259</v>
      </c>
      <c r="D42">
        <f>C40+C41+C42</f>
        <v>528</v>
      </c>
    </row>
    <row r="43" spans="1:4" x14ac:dyDescent="0.25">
      <c r="A43" s="162" t="s">
        <v>57</v>
      </c>
      <c r="B43" s="169"/>
      <c r="C43" s="157"/>
    </row>
    <row r="44" spans="1:4" x14ac:dyDescent="0.25">
      <c r="A44" s="162"/>
      <c r="B44" s="169" t="s">
        <v>43</v>
      </c>
      <c r="C44" s="157">
        <v>81</v>
      </c>
    </row>
    <row r="45" spans="1:4" x14ac:dyDescent="0.25">
      <c r="A45" s="162"/>
      <c r="B45" s="169" t="s">
        <v>44</v>
      </c>
      <c r="C45" s="157">
        <v>103</v>
      </c>
    </row>
    <row r="46" spans="1:4" x14ac:dyDescent="0.25">
      <c r="A46" s="162"/>
      <c r="B46" s="169" t="s">
        <v>45</v>
      </c>
      <c r="C46" s="157">
        <v>208</v>
      </c>
      <c r="D46">
        <f>C44+C45+C46</f>
        <v>392</v>
      </c>
    </row>
    <row r="47" spans="1:4" x14ac:dyDescent="0.25">
      <c r="A47" s="162" t="s">
        <v>58</v>
      </c>
      <c r="B47" s="169"/>
      <c r="C47" s="157"/>
    </row>
    <row r="48" spans="1:4" x14ac:dyDescent="0.25">
      <c r="B48" s="169" t="s">
        <v>43</v>
      </c>
      <c r="C48" s="157">
        <v>117</v>
      </c>
    </row>
    <row r="49" spans="1:4" x14ac:dyDescent="0.25">
      <c r="A49" s="162"/>
      <c r="B49" s="169" t="s">
        <v>44</v>
      </c>
      <c r="C49" s="157">
        <v>173</v>
      </c>
    </row>
    <row r="50" spans="1:4" ht="13.8" thickBot="1" x14ac:dyDescent="0.3">
      <c r="A50" s="162"/>
      <c r="B50" s="169" t="s">
        <v>45</v>
      </c>
      <c r="C50" s="157">
        <v>263</v>
      </c>
      <c r="D50" s="165">
        <f>C48+C49+C50</f>
        <v>553</v>
      </c>
    </row>
    <row r="51" spans="1:4" ht="16.2" thickTop="1" x14ac:dyDescent="0.3">
      <c r="A51" s="162"/>
      <c r="B51" s="163"/>
      <c r="C51" s="157"/>
      <c r="D51" s="166">
        <f>SUM(D22:D50)</f>
        <v>1716</v>
      </c>
    </row>
    <row r="52" spans="1:4" ht="16.2" thickBot="1" x14ac:dyDescent="0.35">
      <c r="A52" s="162"/>
      <c r="C52" s="167"/>
      <c r="D52" s="166"/>
    </row>
    <row r="53" spans="1:4" ht="21.6" thickBot="1" x14ac:dyDescent="0.45">
      <c r="A53" s="158" t="s">
        <v>39</v>
      </c>
      <c r="B53" s="159"/>
      <c r="C53" s="160"/>
      <c r="D53" s="161"/>
    </row>
    <row r="54" spans="1:4" x14ac:dyDescent="0.25">
      <c r="A54" s="162" t="s">
        <v>47</v>
      </c>
      <c r="B54" s="169" t="s">
        <v>43</v>
      </c>
      <c r="C54" s="157">
        <v>0</v>
      </c>
    </row>
    <row r="55" spans="1:4" x14ac:dyDescent="0.25">
      <c r="B55" s="169" t="s">
        <v>44</v>
      </c>
      <c r="C55" s="157">
        <v>0</v>
      </c>
    </row>
    <row r="56" spans="1:4" ht="13.8" thickBot="1" x14ac:dyDescent="0.3">
      <c r="B56" s="169" t="s">
        <v>45</v>
      </c>
      <c r="C56" s="157">
        <v>0</v>
      </c>
      <c r="D56" s="168">
        <v>0</v>
      </c>
    </row>
    <row r="57" spans="1:4" ht="16.2" thickTop="1" x14ac:dyDescent="0.3">
      <c r="C57" s="157"/>
      <c r="D57" s="166">
        <v>0</v>
      </c>
    </row>
    <row r="58" spans="1:4" x14ac:dyDescent="0.25">
      <c r="C58" s="15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D18" sqref="D18"/>
    </sheetView>
  </sheetViews>
  <sheetFormatPr defaultRowHeight="13.2" x14ac:dyDescent="0.25"/>
  <cols>
    <col min="1" max="1" width="14.5546875" customWidth="1"/>
    <col min="2" max="2" width="16.77734375" customWidth="1"/>
    <col min="3" max="3" width="7.21875" style="196" customWidth="1"/>
    <col min="4" max="4" width="21.6640625" customWidth="1"/>
    <col min="5" max="5" width="26.88671875" customWidth="1"/>
  </cols>
  <sheetData>
    <row r="2" spans="1:5" ht="13.8" thickBot="1" x14ac:dyDescent="0.3">
      <c r="A2" s="197" t="s">
        <v>70</v>
      </c>
      <c r="B2" s="197" t="s">
        <v>71</v>
      </c>
      <c r="C2" s="198" t="s">
        <v>72</v>
      </c>
      <c r="D2" s="197" t="s">
        <v>73</v>
      </c>
      <c r="E2" s="197" t="s">
        <v>74</v>
      </c>
    </row>
    <row r="4" spans="1:5" x14ac:dyDescent="0.25">
      <c r="A4" t="s">
        <v>67</v>
      </c>
      <c r="B4" t="s">
        <v>46</v>
      </c>
      <c r="C4" s="171">
        <v>3</v>
      </c>
      <c r="D4" t="s">
        <v>69</v>
      </c>
      <c r="E4" t="s">
        <v>68</v>
      </c>
    </row>
    <row r="5" spans="1:5" x14ac:dyDescent="0.25">
      <c r="A5" s="195" t="s">
        <v>67</v>
      </c>
      <c r="B5" s="195" t="s">
        <v>42</v>
      </c>
      <c r="C5" s="171">
        <v>4</v>
      </c>
      <c r="D5" s="195" t="s">
        <v>75</v>
      </c>
      <c r="E5" s="195" t="s">
        <v>76</v>
      </c>
    </row>
    <row r="6" spans="1:5" x14ac:dyDescent="0.25">
      <c r="A6" s="195" t="s">
        <v>67</v>
      </c>
      <c r="B6" s="195" t="s">
        <v>39</v>
      </c>
      <c r="C6" s="171">
        <v>3</v>
      </c>
      <c r="D6" s="195" t="s">
        <v>77</v>
      </c>
      <c r="E6" s="195" t="s">
        <v>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OCT 2012</vt:lpstr>
      <vt:lpstr>SPEED</vt:lpstr>
      <vt:lpstr>RYEGATE</vt:lpstr>
      <vt:lpstr>PRO RATA</vt:lpstr>
      <vt:lpstr>CLASS SUMMARY</vt:lpstr>
      <vt:lpstr>BANK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Veppi</dc:creator>
  <cp:lastModifiedBy>Calderman</cp:lastModifiedBy>
  <cp:lastPrinted>2013-06-27T14:40:02Z</cp:lastPrinted>
  <dcterms:created xsi:type="dcterms:W3CDTF">2012-01-18T20:04:48Z</dcterms:created>
  <dcterms:modified xsi:type="dcterms:W3CDTF">2013-07-15T16:19:44Z</dcterms:modified>
</cp:coreProperties>
</file>